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าวิตรี\งานให้สารบรรณ 65\"/>
    </mc:Choice>
  </mc:AlternateContent>
  <xr:revisionPtr revIDLastSave="0" documentId="13_ncr:1_{C6A0E60A-D9FC-471D-9A06-0CDE44D452A6}" xr6:coauthVersionLast="47" xr6:coauthVersionMax="47" xr10:uidLastSave="{00000000-0000-0000-0000-000000000000}"/>
  <bookViews>
    <workbookView xWindow="-120" yWindow="-120" windowWidth="29040" windowHeight="15840" xr2:uid="{A107D3C1-EF95-431E-8844-E1D45D70AD60}"/>
  </bookViews>
  <sheets>
    <sheet name="ก.ค. 65" sheetId="1" r:id="rId1"/>
  </sheets>
  <definedNames>
    <definedName name="_xlnm.Print_Area" localSheetId="0">'ก.ค. 65'!$A$1:$J$21</definedName>
    <definedName name="_xlnm.Print_Titles" localSheetId="0">'ก.ค. 65'!$3:$7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1" l="1"/>
  <c r="C39" i="1"/>
  <c r="D39" i="1"/>
  <c r="E39" i="1"/>
  <c r="F39" i="1"/>
  <c r="B39" i="1"/>
  <c r="I56" i="1"/>
  <c r="H55" i="1"/>
  <c r="I55" i="1"/>
  <c r="E54" i="1"/>
  <c r="D54" i="1"/>
  <c r="D13" i="1" s="1"/>
  <c r="H53" i="1"/>
  <c r="I53" i="1"/>
  <c r="J53" i="1" s="1"/>
  <c r="H52" i="1"/>
  <c r="E51" i="1"/>
  <c r="D51" i="1"/>
  <c r="B51" i="1"/>
  <c r="E50" i="1"/>
  <c r="H49" i="1"/>
  <c r="B48" i="1"/>
  <c r="E48" i="1"/>
  <c r="D48" i="1"/>
  <c r="C48" i="1"/>
  <c r="H47" i="1"/>
  <c r="I47" i="1"/>
  <c r="J47" i="1" s="1"/>
  <c r="H46" i="1"/>
  <c r="E45" i="1"/>
  <c r="D45" i="1"/>
  <c r="D9" i="1" s="1"/>
  <c r="I36" i="1"/>
  <c r="B14" i="1"/>
  <c r="E35" i="1"/>
  <c r="D35" i="1"/>
  <c r="H34" i="1"/>
  <c r="E34" i="1"/>
  <c r="E33" i="1" s="1"/>
  <c r="F33" i="1"/>
  <c r="H33" i="1" s="1"/>
  <c r="D33" i="1"/>
  <c r="C33" i="1"/>
  <c r="B33" i="1"/>
  <c r="H31" i="1"/>
  <c r="E31" i="1"/>
  <c r="I31" i="1" s="1"/>
  <c r="D30" i="1"/>
  <c r="D12" i="1" s="1"/>
  <c r="C30" i="1"/>
  <c r="B30" i="1"/>
  <c r="H28" i="1"/>
  <c r="G28" i="1"/>
  <c r="I28" i="1"/>
  <c r="B27" i="1"/>
  <c r="E27" i="1"/>
  <c r="E10" i="1" s="1"/>
  <c r="D27" i="1"/>
  <c r="C27" i="1"/>
  <c r="C10" i="1" s="1"/>
  <c r="H26" i="1"/>
  <c r="B24" i="1"/>
  <c r="E24" i="1"/>
  <c r="E9" i="1" s="1"/>
  <c r="D24" i="1"/>
  <c r="C24" i="1"/>
  <c r="E15" i="1"/>
  <c r="D15" i="1"/>
  <c r="C15" i="1"/>
  <c r="B15" i="1"/>
  <c r="F14" i="1"/>
  <c r="E14" i="1"/>
  <c r="D14" i="1"/>
  <c r="D10" i="1" l="1"/>
  <c r="D8" i="1" s="1"/>
  <c r="D11" i="1"/>
  <c r="G26" i="1"/>
  <c r="E30" i="1"/>
  <c r="B35" i="1"/>
  <c r="B29" i="1" s="1"/>
  <c r="F45" i="1"/>
  <c r="G46" i="1"/>
  <c r="F51" i="1"/>
  <c r="G51" i="1" s="1"/>
  <c r="G52" i="1"/>
  <c r="D29" i="1"/>
  <c r="H36" i="1"/>
  <c r="C45" i="1"/>
  <c r="C9" i="1" s="1"/>
  <c r="C8" i="1" s="1"/>
  <c r="C51" i="1"/>
  <c r="F54" i="1"/>
  <c r="F13" i="1" s="1"/>
  <c r="I26" i="1"/>
  <c r="J26" i="1" s="1"/>
  <c r="F27" i="1"/>
  <c r="G27" i="1" s="1"/>
  <c r="I32" i="1"/>
  <c r="J32" i="1" s="1"/>
  <c r="E13" i="1"/>
  <c r="I46" i="1"/>
  <c r="I45" i="1" s="1"/>
  <c r="B45" i="1"/>
  <c r="B9" i="1" s="1"/>
  <c r="I49" i="1"/>
  <c r="D50" i="1"/>
  <c r="I52" i="1"/>
  <c r="C54" i="1"/>
  <c r="H54" i="1" s="1"/>
  <c r="J31" i="1"/>
  <c r="J36" i="1"/>
  <c r="G25" i="1"/>
  <c r="F24" i="1"/>
  <c r="H25" i="1"/>
  <c r="E29" i="1"/>
  <c r="E12" i="1"/>
  <c r="G37" i="1"/>
  <c r="H37" i="1"/>
  <c r="F15" i="1"/>
  <c r="I15" i="1" s="1"/>
  <c r="J15" i="1" s="1"/>
  <c r="J46" i="1"/>
  <c r="F50" i="1"/>
  <c r="G55" i="1"/>
  <c r="B54" i="1"/>
  <c r="B50" i="1" s="1"/>
  <c r="B12" i="1"/>
  <c r="G32" i="1"/>
  <c r="H32" i="1"/>
  <c r="F30" i="1"/>
  <c r="I34" i="1"/>
  <c r="H45" i="1"/>
  <c r="D17" i="1"/>
  <c r="J49" i="1"/>
  <c r="I48" i="1"/>
  <c r="J48" i="1" s="1"/>
  <c r="G53" i="1"/>
  <c r="J55" i="1"/>
  <c r="I54" i="1"/>
  <c r="J28" i="1"/>
  <c r="I27" i="1"/>
  <c r="J27" i="1" s="1"/>
  <c r="G47" i="1"/>
  <c r="G49" i="1"/>
  <c r="E8" i="1"/>
  <c r="I25" i="1"/>
  <c r="B10" i="1"/>
  <c r="C35" i="1"/>
  <c r="C29" i="1" s="1"/>
  <c r="C14" i="1"/>
  <c r="I14" i="1" s="1"/>
  <c r="J14" i="1" s="1"/>
  <c r="I37" i="1"/>
  <c r="J37" i="1" s="1"/>
  <c r="J52" i="1"/>
  <c r="I51" i="1"/>
  <c r="C13" i="1"/>
  <c r="G14" i="1"/>
  <c r="G31" i="1"/>
  <c r="G33" i="1"/>
  <c r="G34" i="1"/>
  <c r="F35" i="1"/>
  <c r="G36" i="1"/>
  <c r="F48" i="1"/>
  <c r="J54" i="1" l="1"/>
  <c r="F58" i="1"/>
  <c r="G59" i="1" s="1"/>
  <c r="H51" i="1"/>
  <c r="B58" i="1"/>
  <c r="G45" i="1"/>
  <c r="I30" i="1"/>
  <c r="C40" i="1"/>
  <c r="H27" i="1"/>
  <c r="F10" i="1"/>
  <c r="I10" i="1" s="1"/>
  <c r="J10" i="1" s="1"/>
  <c r="D40" i="1"/>
  <c r="E40" i="1"/>
  <c r="C50" i="1"/>
  <c r="C58" i="1" s="1"/>
  <c r="E59" i="1" s="1"/>
  <c r="C12" i="1"/>
  <c r="C11" i="1" s="1"/>
  <c r="C17" i="1" s="1"/>
  <c r="I13" i="1"/>
  <c r="J13" i="1" s="1"/>
  <c r="E11" i="1"/>
  <c r="E17" i="1" s="1"/>
  <c r="D59" i="1"/>
  <c r="H10" i="1"/>
  <c r="G10" i="1"/>
  <c r="G58" i="1"/>
  <c r="H48" i="1"/>
  <c r="G48" i="1"/>
  <c r="H14" i="1"/>
  <c r="J45" i="1"/>
  <c r="H24" i="1"/>
  <c r="G24" i="1"/>
  <c r="F9" i="1"/>
  <c r="I35" i="1"/>
  <c r="J35" i="1" s="1"/>
  <c r="I50" i="1"/>
  <c r="J51" i="1"/>
  <c r="J34" i="1"/>
  <c r="I33" i="1"/>
  <c r="J33" i="1" s="1"/>
  <c r="B8" i="1"/>
  <c r="G35" i="1"/>
  <c r="H35" i="1"/>
  <c r="J25" i="1"/>
  <c r="I24" i="1"/>
  <c r="H30" i="1"/>
  <c r="F12" i="1"/>
  <c r="G30" i="1"/>
  <c r="F29" i="1"/>
  <c r="G54" i="1"/>
  <c r="B13" i="1"/>
  <c r="G13" i="1" s="1"/>
  <c r="G50" i="1"/>
  <c r="G15" i="1"/>
  <c r="H15" i="1"/>
  <c r="H13" i="1"/>
  <c r="J30" i="1"/>
  <c r="H58" i="1" l="1"/>
  <c r="J50" i="1"/>
  <c r="H50" i="1"/>
  <c r="H59" i="1"/>
  <c r="C59" i="1"/>
  <c r="I29" i="1"/>
  <c r="J29" i="1" s="1"/>
  <c r="E18" i="1"/>
  <c r="H39" i="1"/>
  <c r="H40" i="1"/>
  <c r="G39" i="1"/>
  <c r="G40" i="1"/>
  <c r="H12" i="1"/>
  <c r="F11" i="1"/>
  <c r="G12" i="1"/>
  <c r="I12" i="1"/>
  <c r="B11" i="1"/>
  <c r="F8" i="1"/>
  <c r="G9" i="1"/>
  <c r="H9" i="1"/>
  <c r="I9" i="1"/>
  <c r="H29" i="1"/>
  <c r="G29" i="1"/>
  <c r="J24" i="1"/>
  <c r="B17" i="1"/>
  <c r="D18" i="1" s="1"/>
  <c r="I58" i="1"/>
  <c r="G11" i="1" l="1"/>
  <c r="H11" i="1"/>
  <c r="J40" i="1"/>
  <c r="J39" i="1"/>
  <c r="J12" i="1"/>
  <c r="I11" i="1"/>
  <c r="J11" i="1" s="1"/>
  <c r="F17" i="1"/>
  <c r="H8" i="1"/>
  <c r="G8" i="1"/>
  <c r="I8" i="1"/>
  <c r="J9" i="1"/>
  <c r="J59" i="1"/>
  <c r="J58" i="1"/>
  <c r="C18" i="1"/>
  <c r="G18" i="1" l="1"/>
  <c r="J19" i="1"/>
  <c r="H17" i="1"/>
  <c r="H18" i="1"/>
  <c r="G17" i="1"/>
  <c r="J8" i="1"/>
  <c r="I17" i="1"/>
  <c r="J17" i="1" l="1"/>
  <c r="J18" i="1"/>
  <c r="J20" i="1"/>
  <c r="J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นฤมล ถึกไทย</author>
  </authors>
  <commentList>
    <comment ref="A3" authorId="0" shapeId="0" xr:uid="{36DCD63D-19B7-4080-9330-CC70838F1C42}">
      <text>
        <r>
          <rPr>
            <b/>
            <sz val="9"/>
            <color indexed="81"/>
            <rFont val="Tahoma"/>
            <family val="2"/>
          </rPr>
          <t>นฤมล ถึกไทย: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<sst xmlns="http://schemas.openxmlformats.org/spreadsheetml/2006/main" count="77" uniqueCount="53">
  <si>
    <t>สรุปรายละเอียดการเบิกจ่ายเงินงบประมาณรายจ่ายประจำปีงบประมาณ พ.ศ. 2565</t>
  </si>
  <si>
    <t>ณ วันที่ 31 กรกฎาคม 2565</t>
  </si>
  <si>
    <t xml:space="preserve"> หน่วย : บาท</t>
  </si>
  <si>
    <t>หมวด/รายการ</t>
  </si>
  <si>
    <t>งบประมาณได้รับ</t>
  </si>
  <si>
    <t>เงินประจำงวดได้รับ</t>
  </si>
  <si>
    <t>การสำรองเงิน</t>
  </si>
  <si>
    <t>ใบสั่งซื้อ/สัญญา</t>
  </si>
  <si>
    <t>เบิกจ่ายตามระบบ GFMIS</t>
  </si>
  <si>
    <t>เงินประจำงวดคงเหลือ</t>
  </si>
  <si>
    <t>(PO.ในระบบGFMIS)</t>
  </si>
  <si>
    <t>เบิกจ่าย</t>
  </si>
  <si>
    <t>(%) เบิกจ่าย</t>
  </si>
  <si>
    <t>ตามระบบ</t>
  </si>
  <si>
    <t>คงเหลือ(%)</t>
  </si>
  <si>
    <t>ณ 31 ก.ค. 65</t>
  </si>
  <si>
    <t>เงินงบประมาณ</t>
  </si>
  <si>
    <t>เงินประจำงวด</t>
  </si>
  <si>
    <t>GFMIS</t>
  </si>
  <si>
    <t>(1)</t>
  </si>
  <si>
    <t>(2)</t>
  </si>
  <si>
    <t>(3)</t>
  </si>
  <si>
    <t>(4)</t>
  </si>
  <si>
    <t>(5)=(4)/(1)*100</t>
  </si>
  <si>
    <t>(6)=(4)/(2)*100</t>
  </si>
  <si>
    <t>(7)=(2)-(3)-(4)</t>
  </si>
  <si>
    <t>(8)=(7)/(2)*100</t>
  </si>
  <si>
    <t>แผนงานบุคลากรภาครัฐ</t>
  </si>
  <si>
    <t>งบบุคลากร</t>
  </si>
  <si>
    <t>งบดำเนินงาน</t>
  </si>
  <si>
    <t>แผนงานพื้นฐาน</t>
  </si>
  <si>
    <t>งบลงทุน</t>
  </si>
  <si>
    <t>งบรายจ่ายอื่น (ลักษณะงบดำเนินงาน)</t>
  </si>
  <si>
    <t>งบรายจ่ายอื่น (ลักษณะงบลงทุน)</t>
  </si>
  <si>
    <t>รวม</t>
  </si>
  <si>
    <t>ผลเบิกจ่าย (เบิกจ่ายสะสม+PO)</t>
  </si>
  <si>
    <t>ที่มาของข้อมูล : ส่วนบริหารงานคลัง</t>
  </si>
  <si>
    <t>ร้อยละเบิกจ่ายเงินงบประมาณ</t>
  </si>
  <si>
    <t xml:space="preserve">            วันที่ : 31 กรกฎาคม 2565</t>
  </si>
  <si>
    <t>ร้อยละเบิกจ่ายเงินประจำงวด</t>
  </si>
  <si>
    <t>งานเสนอแนะนโยบายและมาตรการด้านการคลังและการเงินและเศรษฐกิจที่เกี่ยวข้อง (ในประเทศ)</t>
  </si>
  <si>
    <t>รายการค่าใช้จ่ายบุคลากรภาครัฐ ส่งเสริมเสถียรภาพทางเศรษฐกิจ</t>
  </si>
  <si>
    <t>เงินเดือนและค่าจ้างประจำ</t>
  </si>
  <si>
    <t>ค่าจ้างพนักงานราชการ</t>
  </si>
  <si>
    <t>ค่าตอบแทน ใช้สอยและวัสดุ</t>
  </si>
  <si>
    <t>ค่าสาธารณูปโภค</t>
  </si>
  <si>
    <t>ค่าครุภัณฑ์ ที่ดินและสิ่งก่อสร้าง</t>
  </si>
  <si>
    <t>งบรายจ่ายอื่น</t>
  </si>
  <si>
    <t>รายจ่ายอื่น - ดำเนินงาน</t>
  </si>
  <si>
    <t>รายจ่ายอื่น - ทุน(ค่าหุ้นเพิ่มทุน)</t>
  </si>
  <si>
    <t>งานเสนอแนะนโยบายและมาตรการด้านการคลังและการเงินและเศรษฐกิจที่เกี่ยวข้อง (ต่างประเทศ)</t>
  </si>
  <si>
    <t>ค่าจ้างชั่วคราว</t>
  </si>
  <si>
    <t>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</si>
</sst>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&lt;=99999999][$-D000000]0\-####\-####;[$-D000000]#\-####\-####"/>
    <numFmt numFmtId="188" formatCode="_(* #,##0_);_(* \(#,##0\);_(* &quot;-&quot;??_);_(@_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4"/>
      <name val="Tahoma"/>
      <family val="2"/>
      <charset val="222"/>
      <scheme val="minor"/>
    </font>
    <font>
      <b/>
      <sz val="14"/>
      <name val="Tahoma"/>
      <family val="2"/>
      <charset val="222"/>
      <scheme val="minor"/>
    </font>
    <font>
      <sz val="14"/>
      <color theme="4" tint="-0.249977111117893"/>
      <name val="TH SarabunPSK"/>
      <family val="2"/>
    </font>
    <font>
      <sz val="14"/>
      <color theme="4" tint="-0.249977111117893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right"/>
    </xf>
    <xf numFmtId="0" fontId="3" fillId="0" borderId="2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3" fillId="0" borderId="7" xfId="2" applyFont="1" applyBorder="1" applyAlignment="1">
      <alignment horizontal="center" vertical="top" wrapText="1"/>
    </xf>
    <xf numFmtId="0" fontId="3" fillId="0" borderId="7" xfId="2" applyFont="1" applyBorder="1" applyAlignment="1">
      <alignment vertical="top" wrapText="1"/>
    </xf>
    <xf numFmtId="0" fontId="3" fillId="0" borderId="8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top" wrapText="1"/>
    </xf>
    <xf numFmtId="0" fontId="3" fillId="0" borderId="9" xfId="2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9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3" fillId="0" borderId="10" xfId="2" applyFont="1" applyBorder="1" applyAlignment="1">
      <alignment horizontal="center" vertical="top" wrapText="1"/>
    </xf>
    <xf numFmtId="49" fontId="3" fillId="0" borderId="10" xfId="2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187" fontId="3" fillId="0" borderId="10" xfId="0" applyNumberFormat="1" applyFont="1" applyBorder="1" applyAlignment="1">
      <alignment horizontal="center" vertical="top"/>
    </xf>
    <xf numFmtId="188" fontId="3" fillId="0" borderId="10" xfId="0" applyNumberFormat="1" applyFont="1" applyBorder="1" applyAlignment="1">
      <alignment horizontal="center" vertical="top"/>
    </xf>
    <xf numFmtId="0" fontId="3" fillId="2" borderId="7" xfId="2" applyFont="1" applyFill="1" applyBorder="1" applyAlignment="1">
      <alignment horizontal="left"/>
    </xf>
    <xf numFmtId="40" fontId="3" fillId="2" borderId="7" xfId="3" applyNumberFormat="1" applyFont="1" applyFill="1" applyBorder="1" applyAlignment="1">
      <alignment horizontal="right" wrapText="1"/>
    </xf>
    <xf numFmtId="0" fontId="7" fillId="0" borderId="7" xfId="2" applyFont="1" applyBorder="1"/>
    <xf numFmtId="40" fontId="7" fillId="0" borderId="7" xfId="3" applyNumberFormat="1" applyFont="1" applyFill="1" applyBorder="1" applyAlignment="1">
      <alignment horizontal="right" wrapText="1"/>
    </xf>
    <xf numFmtId="40" fontId="3" fillId="0" borderId="7" xfId="3" applyNumberFormat="1" applyFont="1" applyFill="1" applyBorder="1" applyAlignment="1">
      <alignment horizontal="right" wrapText="1"/>
    </xf>
    <xf numFmtId="40" fontId="7" fillId="0" borderId="7" xfId="3" applyNumberFormat="1" applyFont="1" applyFill="1" applyBorder="1" applyAlignment="1">
      <alignment wrapText="1"/>
    </xf>
    <xf numFmtId="0" fontId="4" fillId="0" borderId="0" xfId="0" applyFont="1" applyAlignment="1">
      <alignment horizontal="center"/>
    </xf>
    <xf numFmtId="188" fontId="3" fillId="0" borderId="0" xfId="0" applyNumberFormat="1" applyFont="1" applyAlignment="1">
      <alignment horizontal="center" vertical="top"/>
    </xf>
    <xf numFmtId="40" fontId="3" fillId="2" borderId="7" xfId="3" applyNumberFormat="1" applyFont="1" applyFill="1" applyBorder="1" applyAlignment="1">
      <alignment wrapText="1"/>
    </xf>
    <xf numFmtId="0" fontId="8" fillId="0" borderId="0" xfId="0" applyFont="1"/>
    <xf numFmtId="40" fontId="7" fillId="0" borderId="7" xfId="3" applyNumberFormat="1" applyFont="1" applyBorder="1" applyAlignment="1">
      <alignment wrapText="1"/>
    </xf>
    <xf numFmtId="40" fontId="7" fillId="0" borderId="7" xfId="3" applyNumberFormat="1" applyFont="1" applyBorder="1" applyAlignment="1">
      <alignment horizontal="right" wrapText="1"/>
    </xf>
    <xf numFmtId="40" fontId="3" fillId="0" borderId="10" xfId="3" applyNumberFormat="1" applyFont="1" applyBorder="1" applyAlignment="1">
      <alignment vertical="center"/>
    </xf>
    <xf numFmtId="40" fontId="3" fillId="0" borderId="10" xfId="3" applyNumberFormat="1" applyFont="1" applyBorder="1" applyAlignment="1">
      <alignment vertical="center" wrapText="1"/>
    </xf>
    <xf numFmtId="40" fontId="3" fillId="2" borderId="9" xfId="3" applyNumberFormat="1" applyFont="1" applyFill="1" applyBorder="1" applyAlignment="1">
      <alignment horizontal="center" vertical="center"/>
    </xf>
    <xf numFmtId="10" fontId="3" fillId="0" borderId="9" xfId="3" applyNumberFormat="1" applyFont="1" applyBorder="1" applyAlignment="1">
      <alignment horizontal="center" vertical="center"/>
    </xf>
    <xf numFmtId="10" fontId="3" fillId="0" borderId="9" xfId="3" applyNumberFormat="1" applyFont="1" applyBorder="1" applyAlignment="1">
      <alignment horizontal="center" vertical="center" wrapText="1"/>
    </xf>
    <xf numFmtId="40" fontId="3" fillId="2" borderId="9" xfId="3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40" fontId="9" fillId="0" borderId="0" xfId="3" applyNumberFormat="1" applyFont="1" applyFill="1" applyBorder="1" applyAlignment="1">
      <alignment horizontal="left" vertical="center"/>
    </xf>
    <xf numFmtId="10" fontId="3" fillId="0" borderId="0" xfId="3" applyNumberFormat="1" applyFont="1" applyFill="1" applyBorder="1" applyAlignment="1">
      <alignment horizontal="right" vertical="center"/>
    </xf>
    <xf numFmtId="10" fontId="3" fillId="0" borderId="0" xfId="3" applyNumberFormat="1" applyFont="1" applyFill="1" applyBorder="1" applyAlignment="1">
      <alignment horizontal="left" vertical="center" wrapText="1"/>
    </xf>
    <xf numFmtId="43" fontId="3" fillId="0" borderId="9" xfId="1" applyFont="1" applyFill="1" applyBorder="1" applyAlignment="1">
      <alignment horizontal="right" vertical="center" wrapText="1"/>
    </xf>
    <xf numFmtId="40" fontId="3" fillId="0" borderId="0" xfId="3" applyNumberFormat="1" applyFont="1" applyFill="1" applyBorder="1" applyAlignment="1">
      <alignment horizontal="left" vertical="center" wrapText="1"/>
    </xf>
    <xf numFmtId="10" fontId="3" fillId="0" borderId="10" xfId="3" applyNumberFormat="1" applyFont="1" applyFill="1" applyBorder="1" applyAlignment="1">
      <alignment horizontal="right" vertical="center" wrapText="1"/>
    </xf>
    <xf numFmtId="0" fontId="3" fillId="0" borderId="7" xfId="2" applyFont="1" applyBorder="1" applyAlignment="1">
      <alignment horizontal="left" vertical="center"/>
    </xf>
    <xf numFmtId="43" fontId="7" fillId="0" borderId="7" xfId="3" applyFont="1" applyBorder="1" applyAlignment="1">
      <alignment horizontal="center" vertical="center" wrapText="1"/>
    </xf>
    <xf numFmtId="43" fontId="7" fillId="0" borderId="7" xfId="3" applyFont="1" applyBorder="1" applyAlignment="1">
      <alignment horizontal="right" vertical="center" wrapText="1"/>
    </xf>
    <xf numFmtId="43" fontId="7" fillId="0" borderId="7" xfId="3" applyFont="1" applyBorder="1" applyAlignment="1">
      <alignment horizontal="center" wrapText="1"/>
    </xf>
    <xf numFmtId="0" fontId="3" fillId="3" borderId="7" xfId="2" applyFont="1" applyFill="1" applyBorder="1" applyAlignment="1">
      <alignment horizontal="left" vertical="center"/>
    </xf>
    <xf numFmtId="43" fontId="3" fillId="3" borderId="7" xfId="3" applyFont="1" applyFill="1" applyBorder="1" applyAlignment="1">
      <alignment horizontal="right" wrapText="1"/>
    </xf>
    <xf numFmtId="0" fontId="10" fillId="0" borderId="0" xfId="0" applyFont="1"/>
    <xf numFmtId="0" fontId="3" fillId="0" borderId="7" xfId="2" applyFont="1" applyBorder="1"/>
    <xf numFmtId="43" fontId="7" fillId="0" borderId="7" xfId="3" applyFont="1" applyFill="1" applyBorder="1" applyAlignment="1">
      <alignment horizontal="right" wrapText="1"/>
    </xf>
    <xf numFmtId="43" fontId="3" fillId="0" borderId="7" xfId="3" applyFont="1" applyFill="1" applyBorder="1" applyAlignment="1">
      <alignment horizontal="right" wrapText="1"/>
    </xf>
    <xf numFmtId="0" fontId="3" fillId="3" borderId="7" xfId="2" applyFont="1" applyFill="1" applyBorder="1"/>
    <xf numFmtId="0" fontId="11" fillId="0" borderId="0" xfId="0" applyFont="1"/>
    <xf numFmtId="43" fontId="7" fillId="0" borderId="7" xfId="1" applyFont="1" applyFill="1" applyBorder="1" applyAlignment="1">
      <alignment horizontal="right" wrapText="1"/>
    </xf>
    <xf numFmtId="43" fontId="4" fillId="0" borderId="0" xfId="1" applyFont="1"/>
    <xf numFmtId="43" fontId="11" fillId="0" borderId="0" xfId="1" applyFont="1"/>
    <xf numFmtId="0" fontId="3" fillId="0" borderId="11" xfId="2" applyFont="1" applyBorder="1" applyAlignment="1">
      <alignment horizontal="center" vertical="center"/>
    </xf>
    <xf numFmtId="40" fontId="3" fillId="0" borderId="11" xfId="3" applyNumberFormat="1" applyFont="1" applyBorder="1" applyAlignment="1">
      <alignment horizontal="right" wrapText="1"/>
    </xf>
    <xf numFmtId="43" fontId="3" fillId="0" borderId="11" xfId="3" applyFont="1" applyFill="1" applyBorder="1" applyAlignment="1">
      <alignment horizontal="right" wrapText="1"/>
    </xf>
    <xf numFmtId="0" fontId="3" fillId="0" borderId="12" xfId="2" applyFont="1" applyBorder="1" applyAlignment="1">
      <alignment horizontal="center" vertical="center"/>
    </xf>
    <xf numFmtId="40" fontId="3" fillId="4" borderId="13" xfId="3" applyNumberFormat="1" applyFont="1" applyFill="1" applyBorder="1" applyAlignment="1">
      <alignment horizontal="right" wrapText="1"/>
    </xf>
    <xf numFmtId="10" fontId="3" fillId="0" borderId="13" xfId="3" applyNumberFormat="1" applyFont="1" applyBorder="1" applyAlignment="1">
      <alignment horizontal="right"/>
    </xf>
    <xf numFmtId="10" fontId="3" fillId="0" borderId="13" xfId="3" applyNumberFormat="1" applyFont="1" applyBorder="1" applyAlignment="1">
      <alignment horizontal="center"/>
    </xf>
    <xf numFmtId="10" fontId="3" fillId="4" borderId="13" xfId="3" applyNumberFormat="1" applyFont="1" applyFill="1" applyBorder="1" applyAlignment="1">
      <alignment wrapText="1"/>
    </xf>
    <xf numFmtId="10" fontId="3" fillId="5" borderId="13" xfId="3" applyNumberFormat="1" applyFont="1" applyFill="1" applyBorder="1" applyAlignment="1">
      <alignment wrapText="1"/>
    </xf>
    <xf numFmtId="40" fontId="3" fillId="4" borderId="13" xfId="3" applyNumberFormat="1" applyFont="1" applyFill="1" applyBorder="1" applyAlignment="1">
      <alignment wrapText="1"/>
    </xf>
    <xf numFmtId="10" fontId="3" fillId="0" borderId="13" xfId="3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40" fontId="3" fillId="0" borderId="14" xfId="3" applyNumberFormat="1" applyFont="1" applyFill="1" applyBorder="1" applyAlignment="1">
      <alignment horizontal="right" wrapText="1"/>
    </xf>
    <xf numFmtId="10" fontId="3" fillId="0" borderId="14" xfId="3" applyNumberFormat="1" applyFont="1" applyFill="1" applyBorder="1" applyAlignment="1">
      <alignment horizontal="right"/>
    </xf>
    <xf numFmtId="10" fontId="3" fillId="0" borderId="14" xfId="3" applyNumberFormat="1" applyFont="1" applyFill="1" applyBorder="1" applyAlignment="1"/>
    <xf numFmtId="10" fontId="3" fillId="0" borderId="14" xfId="3" applyNumberFormat="1" applyFont="1" applyFill="1" applyBorder="1" applyAlignment="1">
      <alignment wrapText="1"/>
    </xf>
    <xf numFmtId="40" fontId="3" fillId="0" borderId="14" xfId="3" applyNumberFormat="1" applyFont="1" applyFill="1" applyBorder="1" applyAlignment="1">
      <alignment wrapText="1"/>
    </xf>
    <xf numFmtId="0" fontId="3" fillId="0" borderId="0" xfId="2" applyFont="1" applyAlignment="1">
      <alignment horizontal="center" vertical="center"/>
    </xf>
    <xf numFmtId="40" fontId="3" fillId="0" borderId="0" xfId="3" applyNumberFormat="1" applyFont="1" applyFill="1" applyBorder="1" applyAlignment="1">
      <alignment horizontal="right" wrapText="1"/>
    </xf>
    <xf numFmtId="10" fontId="3" fillId="0" borderId="0" xfId="3" applyNumberFormat="1" applyFont="1" applyFill="1" applyBorder="1" applyAlignment="1">
      <alignment horizontal="right"/>
    </xf>
    <xf numFmtId="10" fontId="3" fillId="0" borderId="0" xfId="3" applyNumberFormat="1" applyFont="1" applyFill="1" applyBorder="1" applyAlignment="1"/>
    <xf numFmtId="10" fontId="3" fillId="0" borderId="0" xfId="3" applyNumberFormat="1" applyFont="1" applyFill="1" applyBorder="1" applyAlignment="1">
      <alignment wrapText="1"/>
    </xf>
    <xf numFmtId="40" fontId="3" fillId="0" borderId="0" xfId="3" applyNumberFormat="1" applyFont="1" applyFill="1" applyBorder="1" applyAlignment="1">
      <alignment wrapText="1"/>
    </xf>
    <xf numFmtId="43" fontId="7" fillId="0" borderId="7" xfId="3" applyFont="1" applyBorder="1" applyAlignment="1">
      <alignment horizontal="right" wrapText="1"/>
    </xf>
    <xf numFmtId="43" fontId="7" fillId="0" borderId="7" xfId="3" applyFont="1" applyBorder="1" applyAlignment="1">
      <alignment wrapText="1"/>
    </xf>
    <xf numFmtId="43" fontId="3" fillId="0" borderId="7" xfId="3" applyFont="1" applyBorder="1" applyAlignment="1">
      <alignment horizontal="right" wrapText="1"/>
    </xf>
    <xf numFmtId="4" fontId="7" fillId="0" borderId="7" xfId="3" applyNumberFormat="1" applyFont="1" applyBorder="1" applyAlignment="1">
      <alignment horizontal="right" wrapText="1"/>
    </xf>
    <xf numFmtId="4" fontId="7" fillId="0" borderId="7" xfId="3" applyNumberFormat="1" applyFont="1" applyBorder="1" applyAlignment="1">
      <alignment wrapText="1"/>
    </xf>
    <xf numFmtId="40" fontId="3" fillId="0" borderId="11" xfId="3" applyNumberFormat="1" applyFont="1" applyBorder="1" applyAlignment="1"/>
    <xf numFmtId="40" fontId="3" fillId="0" borderId="11" xfId="3" applyNumberFormat="1" applyFont="1" applyBorder="1" applyAlignment="1">
      <alignment horizontal="right"/>
    </xf>
    <xf numFmtId="40" fontId="3" fillId="0" borderId="11" xfId="3" applyNumberFormat="1" applyFont="1" applyBorder="1" applyAlignment="1">
      <alignment wrapText="1"/>
    </xf>
    <xf numFmtId="40" fontId="3" fillId="4" borderId="13" xfId="3" applyNumberFormat="1" applyFont="1" applyFill="1" applyBorder="1" applyAlignment="1"/>
    <xf numFmtId="10" fontId="3" fillId="0" borderId="13" xfId="3" applyNumberFormat="1" applyFont="1" applyBorder="1" applyAlignment="1"/>
    <xf numFmtId="10" fontId="3" fillId="4" borderId="13" xfId="3" applyNumberFormat="1" applyFont="1" applyFill="1" applyBorder="1" applyAlignment="1"/>
    <xf numFmtId="0" fontId="3" fillId="0" borderId="14" xfId="2" applyFont="1" applyBorder="1" applyAlignment="1">
      <alignment horizontal="left" vertical="center"/>
    </xf>
    <xf numFmtId="43" fontId="7" fillId="0" borderId="14" xfId="3" applyFont="1" applyBorder="1" applyAlignment="1">
      <alignment vertical="center" wrapText="1"/>
    </xf>
    <xf numFmtId="43" fontId="7" fillId="0" borderId="14" xfId="3" applyFont="1" applyBorder="1" applyAlignment="1">
      <alignment wrapText="1"/>
    </xf>
    <xf numFmtId="43" fontId="12" fillId="0" borderId="14" xfId="3" applyFont="1" applyBorder="1" applyAlignment="1">
      <alignment wrapText="1"/>
    </xf>
    <xf numFmtId="0" fontId="3" fillId="0" borderId="0" xfId="2" applyFont="1" applyAlignment="1">
      <alignment horizontal="left" vertical="center"/>
    </xf>
    <xf numFmtId="43" fontId="7" fillId="0" borderId="0" xfId="3" applyFont="1" applyBorder="1" applyAlignment="1">
      <alignment vertical="center" wrapText="1"/>
    </xf>
    <xf numFmtId="43" fontId="7" fillId="0" borderId="0" xfId="3" applyFont="1" applyBorder="1" applyAlignment="1">
      <alignment wrapText="1"/>
    </xf>
    <xf numFmtId="43" fontId="12" fillId="0" borderId="0" xfId="3" applyFont="1" applyBorder="1" applyAlignment="1">
      <alignment wrapText="1"/>
    </xf>
    <xf numFmtId="43" fontId="12" fillId="0" borderId="0" xfId="3" applyFont="1" applyBorder="1" applyAlignment="1">
      <alignment vertical="center" wrapText="1"/>
    </xf>
    <xf numFmtId="43" fontId="7" fillId="0" borderId="0" xfId="3" applyFont="1" applyBorder="1" applyAlignment="1">
      <alignment horizontal="center" vertical="center" wrapText="1"/>
    </xf>
    <xf numFmtId="43" fontId="12" fillId="0" borderId="0" xfId="3" applyFont="1" applyBorder="1" applyAlignment="1">
      <alignment horizontal="center" vertical="center" wrapText="1"/>
    </xf>
    <xf numFmtId="0" fontId="13" fillId="0" borderId="0" xfId="0" applyFont="1"/>
    <xf numFmtId="10" fontId="3" fillId="0" borderId="10" xfId="3" applyNumberFormat="1" applyFont="1" applyFill="1" applyBorder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10" fontId="3" fillId="0" borderId="9" xfId="3" applyNumberFormat="1" applyFont="1" applyFill="1" applyBorder="1" applyAlignment="1">
      <alignment horizontal="left" vertical="center" wrapText="1"/>
    </xf>
  </cellXfs>
  <cellStyles count="4">
    <cellStyle name="Comma" xfId="1" builtinId="3"/>
    <cellStyle name="Comma 2" xfId="3" xr:uid="{752303FB-AF30-4BEB-9C61-FD8D2CDF9EF6}"/>
    <cellStyle name="Normal" xfId="0" builtinId="0"/>
    <cellStyle name="Normal 2" xfId="2" xr:uid="{D36A8A80-F288-4012-BD3F-2B23E9C9E1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EADF-14F5-4F10-BAE7-071FA4F35738}">
  <sheetPr>
    <tabColor rgb="FFFF0000"/>
  </sheetPr>
  <dimension ref="A1:N78"/>
  <sheetViews>
    <sheetView tabSelected="1" zoomScaleNormal="100" workbookViewId="0">
      <pane ySplit="7" topLeftCell="A8" activePane="bottomLeft" state="frozen"/>
      <selection pane="bottomLeft" activeCell="L13" sqref="L13"/>
    </sheetView>
  </sheetViews>
  <sheetFormatPr defaultColWidth="9" defaultRowHeight="18" x14ac:dyDescent="0.25"/>
  <cols>
    <col min="1" max="1" width="25.125" style="2" customWidth="1"/>
    <col min="2" max="2" width="16" style="2" customWidth="1"/>
    <col min="3" max="3" width="16.25" style="2" customWidth="1"/>
    <col min="4" max="4" width="16.875" style="2" hidden="1" customWidth="1"/>
    <col min="5" max="5" width="16.875" style="2" customWidth="1"/>
    <col min="6" max="6" width="16.625" style="57" bestFit="1" customWidth="1"/>
    <col min="7" max="7" width="13.625" style="57" customWidth="1"/>
    <col min="8" max="8" width="14" style="57" customWidth="1"/>
    <col min="9" max="9" width="16.375" style="57" bestFit="1" customWidth="1"/>
    <col min="10" max="10" width="14" style="111" customWidth="1"/>
    <col min="11" max="11" width="9" style="2"/>
    <col min="12" max="12" width="16.75" style="2" bestFit="1" customWidth="1"/>
    <col min="13" max="16384" width="9" style="2"/>
  </cols>
  <sheetData>
    <row r="1" spans="1:14" ht="19.5" customHeight="1" x14ac:dyDescent="0.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4" ht="19.5" customHeight="1" x14ac:dyDescent="0.5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4" ht="19.5" customHeight="1" x14ac:dyDescent="0.5">
      <c r="A3" s="1"/>
      <c r="B3" s="1"/>
      <c r="C3" s="1"/>
      <c r="D3" s="1"/>
      <c r="E3" s="1"/>
      <c r="F3" s="3"/>
      <c r="G3" s="3"/>
      <c r="H3" s="3"/>
      <c r="I3" s="3"/>
      <c r="J3" s="4" t="s">
        <v>2</v>
      </c>
    </row>
    <row r="4" spans="1:14" s="7" customFormat="1" ht="19.5" customHeight="1" x14ac:dyDescent="0.2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114" t="s">
        <v>8</v>
      </c>
      <c r="G4" s="115"/>
      <c r="H4" s="116"/>
      <c r="I4" s="117" t="s">
        <v>9</v>
      </c>
      <c r="J4" s="118"/>
    </row>
    <row r="5" spans="1:14" s="7" customFormat="1" ht="19.5" customHeight="1" x14ac:dyDescent="0.2">
      <c r="A5" s="8"/>
      <c r="B5" s="9"/>
      <c r="C5" s="9"/>
      <c r="D5" s="10"/>
      <c r="E5" s="10" t="s">
        <v>10</v>
      </c>
      <c r="F5" s="11" t="s">
        <v>11</v>
      </c>
      <c r="G5" s="12" t="s">
        <v>12</v>
      </c>
      <c r="H5" s="12" t="s">
        <v>12</v>
      </c>
      <c r="I5" s="13" t="s">
        <v>13</v>
      </c>
      <c r="J5" s="5" t="s">
        <v>14</v>
      </c>
    </row>
    <row r="6" spans="1:14" s="19" customFormat="1" ht="19.5" customHeight="1" x14ac:dyDescent="0.2">
      <c r="A6" s="14"/>
      <c r="B6" s="15"/>
      <c r="C6" s="15"/>
      <c r="D6" s="14"/>
      <c r="E6" s="14"/>
      <c r="F6" s="16" t="s">
        <v>15</v>
      </c>
      <c r="G6" s="17" t="s">
        <v>16</v>
      </c>
      <c r="H6" s="17" t="s">
        <v>17</v>
      </c>
      <c r="I6" s="18" t="s">
        <v>18</v>
      </c>
      <c r="J6" s="8"/>
    </row>
    <row r="7" spans="1:14" s="19" customFormat="1" ht="19.5" customHeight="1" x14ac:dyDescent="0.2">
      <c r="A7" s="20"/>
      <c r="B7" s="21" t="s">
        <v>19</v>
      </c>
      <c r="C7" s="22" t="s">
        <v>20</v>
      </c>
      <c r="D7" s="23" t="s">
        <v>21</v>
      </c>
      <c r="E7" s="23" t="s">
        <v>21</v>
      </c>
      <c r="F7" s="23" t="s">
        <v>22</v>
      </c>
      <c r="G7" s="24" t="s">
        <v>23</v>
      </c>
      <c r="H7" s="24" t="s">
        <v>24</v>
      </c>
      <c r="I7" s="25" t="s">
        <v>25</v>
      </c>
      <c r="J7" s="25" t="s">
        <v>26</v>
      </c>
    </row>
    <row r="8" spans="1:14" ht="19.5" customHeight="1" x14ac:dyDescent="0.5">
      <c r="A8" s="26" t="s">
        <v>27</v>
      </c>
      <c r="B8" s="27">
        <f>SUM(B9+B10)</f>
        <v>151517800</v>
      </c>
      <c r="C8" s="27">
        <f>SUM(C9+C10)</f>
        <v>151517800</v>
      </c>
      <c r="D8" s="27">
        <f>SUM(D9+D10)</f>
        <v>0</v>
      </c>
      <c r="E8" s="27">
        <f>SUM(E9+E10)</f>
        <v>0</v>
      </c>
      <c r="F8" s="27">
        <f>SUM(F9+F10)</f>
        <v>133484833.84999999</v>
      </c>
      <c r="G8" s="27">
        <f>SUM(F8/B8*100)</f>
        <v>88.098450380087357</v>
      </c>
      <c r="H8" s="27">
        <f>SUM(F8/C8*100)</f>
        <v>88.098450380087357</v>
      </c>
      <c r="I8" s="27">
        <f>SUM(I9+I10)</f>
        <v>18032966.150000002</v>
      </c>
      <c r="J8" s="27">
        <f>SUM(I8/C8*100)</f>
        <v>11.901549619912645</v>
      </c>
      <c r="M8" s="19"/>
    </row>
    <row r="9" spans="1:14" ht="19.5" customHeight="1" x14ac:dyDescent="0.5">
      <c r="A9" s="28" t="s">
        <v>28</v>
      </c>
      <c r="B9" s="29">
        <f>SUM(B24+B45)</f>
        <v>142993900</v>
      </c>
      <c r="C9" s="29">
        <f>SUM(C24+C45)</f>
        <v>142993900</v>
      </c>
      <c r="D9" s="29">
        <f>SUM(D24+D45)</f>
        <v>0</v>
      </c>
      <c r="E9" s="29">
        <f>SUM(E24+E45)</f>
        <v>0</v>
      </c>
      <c r="F9" s="29">
        <f>+F24+F45</f>
        <v>125041044.33</v>
      </c>
      <c r="G9" s="30">
        <f t="shared" ref="G9:G15" si="0">SUM(F9/B9*100)</f>
        <v>87.445019913436866</v>
      </c>
      <c r="H9" s="30">
        <f t="shared" ref="H9:H15" si="1">SUM(F9/C9*100)</f>
        <v>87.445019913436866</v>
      </c>
      <c r="I9" s="31">
        <f>SUM(C9-D9-E9-F9)</f>
        <v>17952855.670000002</v>
      </c>
      <c r="J9" s="30">
        <f t="shared" ref="J9:J15" si="2">SUM(I9/C9*100)</f>
        <v>12.554980086563134</v>
      </c>
      <c r="L9" s="32"/>
    </row>
    <row r="10" spans="1:14" ht="19.5" customHeight="1" x14ac:dyDescent="0.5">
      <c r="A10" s="28" t="s">
        <v>29</v>
      </c>
      <c r="B10" s="29">
        <f>SUM(B27+B48)</f>
        <v>8523900</v>
      </c>
      <c r="C10" s="29">
        <f>SUM(C27+C48)</f>
        <v>8523900</v>
      </c>
      <c r="D10" s="29">
        <f>SUM(D27+D48)</f>
        <v>0</v>
      </c>
      <c r="E10" s="29">
        <f>SUM(E27+E48)</f>
        <v>0</v>
      </c>
      <c r="F10" s="29">
        <f>SUM(F27+F48)</f>
        <v>8443789.5199999996</v>
      </c>
      <c r="G10" s="30">
        <f t="shared" si="0"/>
        <v>99.060166355776104</v>
      </c>
      <c r="H10" s="30">
        <f t="shared" si="1"/>
        <v>99.060166355776104</v>
      </c>
      <c r="I10" s="31">
        <f>SUM(C10-D10-E10-F10)</f>
        <v>80110.480000000447</v>
      </c>
      <c r="J10" s="30">
        <f t="shared" si="2"/>
        <v>0.93983364422389326</v>
      </c>
      <c r="N10" s="33"/>
    </row>
    <row r="11" spans="1:14" s="35" customFormat="1" ht="19.5" customHeight="1" x14ac:dyDescent="0.5">
      <c r="A11" s="26" t="s">
        <v>30</v>
      </c>
      <c r="B11" s="34">
        <f>SUM(B12+B13+B14+B15)</f>
        <v>770779800</v>
      </c>
      <c r="C11" s="34">
        <f>SUM(C12+C13+C14+C15)</f>
        <v>770779800</v>
      </c>
      <c r="D11" s="34">
        <f>SUM(D12+D13+D14+D15)</f>
        <v>0</v>
      </c>
      <c r="E11" s="34">
        <f>SUM(E12+E13+E14+E15)</f>
        <v>30079686.690000001</v>
      </c>
      <c r="F11" s="34">
        <f>SUM(F12+F13+F14+F15)</f>
        <v>700765651.54999995</v>
      </c>
      <c r="G11" s="27">
        <f t="shared" si="0"/>
        <v>90.916452604232745</v>
      </c>
      <c r="H11" s="27">
        <f t="shared" si="1"/>
        <v>90.916452604232745</v>
      </c>
      <c r="I11" s="34">
        <f>SUM(I12+I13+I14+I15)</f>
        <v>39934461.760000005</v>
      </c>
      <c r="J11" s="27">
        <f t="shared" si="2"/>
        <v>5.1810467477222426</v>
      </c>
    </row>
    <row r="12" spans="1:14" s="35" customFormat="1" ht="19.5" customHeight="1" x14ac:dyDescent="0.5">
      <c r="A12" s="28" t="s">
        <v>29</v>
      </c>
      <c r="B12" s="31">
        <f>SUM(B30+B51)</f>
        <v>41829200</v>
      </c>
      <c r="C12" s="29">
        <f>SUM(C30+C51)</f>
        <v>41452046.850000001</v>
      </c>
      <c r="D12" s="31">
        <f>+D30+D51</f>
        <v>0</v>
      </c>
      <c r="E12" s="31">
        <f>SUM(E30+E51)</f>
        <v>5269520.6900000004</v>
      </c>
      <c r="F12" s="31">
        <f>SUM(F30+F51)</f>
        <v>33418934.469999999</v>
      </c>
      <c r="G12" s="30">
        <f t="shared" si="0"/>
        <v>79.893793020186848</v>
      </c>
      <c r="H12" s="30">
        <f t="shared" si="1"/>
        <v>80.620709975869374</v>
      </c>
      <c r="I12" s="31">
        <f>SUM(C12-D12-E12-F12)</f>
        <v>2763591.6900000051</v>
      </c>
      <c r="J12" s="30">
        <f t="shared" si="2"/>
        <v>6.6669607414090937</v>
      </c>
    </row>
    <row r="13" spans="1:14" ht="19.5" customHeight="1" x14ac:dyDescent="0.5">
      <c r="A13" s="28" t="s">
        <v>31</v>
      </c>
      <c r="B13" s="31">
        <f>SUM(B33+B54)</f>
        <v>45285100</v>
      </c>
      <c r="C13" s="29">
        <f>SUM(C33+C54)</f>
        <v>45662323.149999999</v>
      </c>
      <c r="D13" s="31">
        <f>+D33+D54</f>
        <v>0</v>
      </c>
      <c r="E13" s="31">
        <f>SUM(E33+E54)</f>
        <v>23955600</v>
      </c>
      <c r="F13" s="31">
        <f>SUM(F33+F54)</f>
        <v>1917663.78</v>
      </c>
      <c r="G13" s="30">
        <f t="shared" si="0"/>
        <v>4.2346462302170034</v>
      </c>
      <c r="H13" s="30">
        <f t="shared" si="1"/>
        <v>4.1996631965055862</v>
      </c>
      <c r="I13" s="31">
        <f>SUM(C13-D13-E13-F13)</f>
        <v>19789059.369999997</v>
      </c>
      <c r="J13" s="30">
        <f t="shared" si="2"/>
        <v>43.337828662359676</v>
      </c>
    </row>
    <row r="14" spans="1:14" ht="19.5" customHeight="1" x14ac:dyDescent="0.5">
      <c r="A14" s="28" t="s">
        <v>32</v>
      </c>
      <c r="B14" s="31">
        <f>SUM(B36)</f>
        <v>25355600</v>
      </c>
      <c r="C14" s="31">
        <f t="shared" ref="C14:F15" si="3">SUM(C36)</f>
        <v>25355600</v>
      </c>
      <c r="D14" s="31">
        <f t="shared" si="3"/>
        <v>0</v>
      </c>
      <c r="E14" s="31">
        <f t="shared" si="3"/>
        <v>854566</v>
      </c>
      <c r="F14" s="31">
        <f t="shared" si="3"/>
        <v>7119223.2999999989</v>
      </c>
      <c r="G14" s="30">
        <f t="shared" si="0"/>
        <v>28.077518575778125</v>
      </c>
      <c r="H14" s="30">
        <f t="shared" si="1"/>
        <v>28.077518575778125</v>
      </c>
      <c r="I14" s="31">
        <f>SUM(C14-D14-E14-F14)</f>
        <v>17381810.700000003</v>
      </c>
      <c r="J14" s="30">
        <f t="shared" si="2"/>
        <v>68.552156919970358</v>
      </c>
    </row>
    <row r="15" spans="1:14" ht="19.5" customHeight="1" x14ac:dyDescent="0.5">
      <c r="A15" s="28" t="s">
        <v>33</v>
      </c>
      <c r="B15" s="31">
        <f>SUM(B37)</f>
        <v>658309900</v>
      </c>
      <c r="C15" s="31">
        <f t="shared" si="3"/>
        <v>658309830</v>
      </c>
      <c r="D15" s="31">
        <f t="shared" si="3"/>
        <v>0</v>
      </c>
      <c r="E15" s="31">
        <f t="shared" si="3"/>
        <v>0</v>
      </c>
      <c r="F15" s="31">
        <f t="shared" si="3"/>
        <v>658309830</v>
      </c>
      <c r="G15" s="30">
        <f t="shared" si="0"/>
        <v>99.999989366710125</v>
      </c>
      <c r="H15" s="30">
        <f t="shared" si="1"/>
        <v>100</v>
      </c>
      <c r="I15" s="31">
        <f>SUM(C15-D15-E15-F15)</f>
        <v>0</v>
      </c>
      <c r="J15" s="30">
        <f t="shared" si="2"/>
        <v>0</v>
      </c>
    </row>
    <row r="16" spans="1:14" ht="19.5" customHeight="1" x14ac:dyDescent="0.5">
      <c r="A16" s="28"/>
      <c r="B16" s="36"/>
      <c r="C16" s="37"/>
      <c r="D16" s="36"/>
      <c r="E16" s="36"/>
      <c r="F16" s="36"/>
      <c r="G16" s="31"/>
      <c r="H16" s="31"/>
      <c r="I16" s="31"/>
      <c r="J16" s="31"/>
    </row>
    <row r="17" spans="1:12" ht="19.5" customHeight="1" x14ac:dyDescent="0.25">
      <c r="A17" s="119" t="s">
        <v>34</v>
      </c>
      <c r="B17" s="38">
        <f>SUM(B8+B11)</f>
        <v>922297600</v>
      </c>
      <c r="C17" s="38">
        <f t="shared" ref="C17:F17" si="4">SUM(C8+C11)</f>
        <v>922297600</v>
      </c>
      <c r="D17" s="38">
        <f t="shared" si="4"/>
        <v>0</v>
      </c>
      <c r="E17" s="38">
        <f t="shared" si="4"/>
        <v>30079686.690000001</v>
      </c>
      <c r="F17" s="38">
        <f t="shared" si="4"/>
        <v>834250485.39999998</v>
      </c>
      <c r="G17" s="39">
        <f>SUM(F17/B17*100)</f>
        <v>90.453502795626918</v>
      </c>
      <c r="H17" s="39">
        <f>SUM(F17/C17*100)</f>
        <v>90.453502795626918</v>
      </c>
      <c r="I17" s="39">
        <f>SUM(I8+I11)</f>
        <v>57967427.910000011</v>
      </c>
      <c r="J17" s="39">
        <f>SUM(I17/C17*100)</f>
        <v>6.285110999963571</v>
      </c>
    </row>
    <row r="18" spans="1:12" ht="19.5" customHeight="1" x14ac:dyDescent="0.25">
      <c r="A18" s="120"/>
      <c r="B18" s="40"/>
      <c r="C18" s="41">
        <f>SUM(C17/B17)</f>
        <v>1</v>
      </c>
      <c r="D18" s="42">
        <f>SUM(D17/B17)</f>
        <v>0</v>
      </c>
      <c r="E18" s="42">
        <f>SUM(E17/C17)</f>
        <v>3.2613862044095096E-2</v>
      </c>
      <c r="F18" s="43"/>
      <c r="G18" s="42">
        <f>SUM(F17/B17)</f>
        <v>0.90453502795626917</v>
      </c>
      <c r="H18" s="42">
        <f>SUM(F17/C17)</f>
        <v>0.90453502795626917</v>
      </c>
      <c r="I18" s="43"/>
      <c r="J18" s="42">
        <f>SUM(I17/C17)</f>
        <v>6.285110999963571E-2</v>
      </c>
    </row>
    <row r="19" spans="1:12" ht="19.5" customHeight="1" x14ac:dyDescent="0.25">
      <c r="A19" s="44"/>
      <c r="B19" s="45"/>
      <c r="C19" s="46"/>
      <c r="D19" s="47"/>
      <c r="E19" s="47"/>
      <c r="F19" s="47"/>
      <c r="G19" s="47"/>
      <c r="H19" s="121" t="s">
        <v>35</v>
      </c>
      <c r="I19" s="121"/>
      <c r="J19" s="48">
        <f>SUM(F17+E17+D17)</f>
        <v>864330172.09000003</v>
      </c>
    </row>
    <row r="20" spans="1:12" ht="19.5" customHeight="1" x14ac:dyDescent="0.25">
      <c r="A20" s="44" t="s">
        <v>36</v>
      </c>
      <c r="B20" s="45"/>
      <c r="C20" s="46"/>
      <c r="D20" s="47"/>
      <c r="E20" s="47"/>
      <c r="F20" s="49"/>
      <c r="G20" s="47"/>
      <c r="H20" s="112" t="s">
        <v>37</v>
      </c>
      <c r="I20" s="112"/>
      <c r="J20" s="50">
        <f>SUM(J19/B17)</f>
        <v>0.93714889000036439</v>
      </c>
    </row>
    <row r="21" spans="1:12" ht="19.5" customHeight="1" x14ac:dyDescent="0.25">
      <c r="A21" s="44" t="s">
        <v>38</v>
      </c>
      <c r="B21" s="45"/>
      <c r="C21" s="46"/>
      <c r="D21" s="47"/>
      <c r="E21" s="47"/>
      <c r="F21" s="49"/>
      <c r="G21" s="47"/>
      <c r="H21" s="112" t="s">
        <v>39</v>
      </c>
      <c r="I21" s="112"/>
      <c r="J21" s="50">
        <f>SUM(J19/C17)</f>
        <v>0.93714889000036439</v>
      </c>
    </row>
    <row r="22" spans="1:12" ht="19.5" customHeight="1" x14ac:dyDescent="0.25">
      <c r="A22" s="51" t="s">
        <v>40</v>
      </c>
      <c r="B22" s="52"/>
      <c r="C22" s="53"/>
      <c r="D22" s="52"/>
      <c r="E22" s="52"/>
      <c r="F22" s="52"/>
      <c r="G22" s="52"/>
      <c r="H22" s="52"/>
      <c r="I22" s="52"/>
      <c r="J22" s="52"/>
    </row>
    <row r="23" spans="1:12" ht="19.5" customHeight="1" x14ac:dyDescent="0.5">
      <c r="A23" s="51" t="s">
        <v>41</v>
      </c>
      <c r="B23" s="52"/>
      <c r="C23" s="53"/>
      <c r="D23" s="52"/>
      <c r="E23" s="52"/>
      <c r="F23" s="52"/>
      <c r="G23" s="52"/>
      <c r="H23" s="52"/>
      <c r="I23" s="54"/>
      <c r="J23" s="54"/>
    </row>
    <row r="24" spans="1:12" s="57" customFormat="1" ht="19.5" customHeight="1" x14ac:dyDescent="0.5">
      <c r="A24" s="55" t="s">
        <v>28</v>
      </c>
      <c r="B24" s="56">
        <f>SUM(B25+B26)</f>
        <v>124233600</v>
      </c>
      <c r="C24" s="56">
        <f>SUM(C25+C26)</f>
        <v>124233600</v>
      </c>
      <c r="D24" s="56">
        <f>SUM(D25+D26)</f>
        <v>0</v>
      </c>
      <c r="E24" s="56">
        <f>SUM(E25+E26)</f>
        <v>0</v>
      </c>
      <c r="F24" s="56">
        <f>SUM(F25+F26)</f>
        <v>106567167.47</v>
      </c>
      <c r="G24" s="56">
        <f>SUM(F24/B24*100)</f>
        <v>85.779666265808928</v>
      </c>
      <c r="H24" s="56">
        <f>SUM(F24/C24*100)</f>
        <v>85.779666265808928</v>
      </c>
      <c r="I24" s="56">
        <f>SUM(I25:I26)</f>
        <v>17666432.529999994</v>
      </c>
      <c r="J24" s="56">
        <f>SUM(I24/C24*100)</f>
        <v>14.220333734191067</v>
      </c>
    </row>
    <row r="25" spans="1:12" ht="19.5" customHeight="1" x14ac:dyDescent="0.5">
      <c r="A25" s="58" t="s">
        <v>42</v>
      </c>
      <c r="B25" s="59">
        <v>118188500</v>
      </c>
      <c r="C25" s="59">
        <v>118188500</v>
      </c>
      <c r="D25" s="59">
        <v>0</v>
      </c>
      <c r="E25" s="59">
        <v>0</v>
      </c>
      <c r="F25" s="59">
        <v>101659588.37</v>
      </c>
      <c r="G25" s="60">
        <f t="shared" ref="G25:G37" si="5">SUM(F25/B25*100)</f>
        <v>86.014788553877921</v>
      </c>
      <c r="H25" s="60">
        <f t="shared" ref="H25:H37" si="6">SUM(F25/C25*100)</f>
        <v>86.014788553877921</v>
      </c>
      <c r="I25" s="59">
        <f>SUM(C25-D25-E25-F25)</f>
        <v>16528911.629999995</v>
      </c>
      <c r="J25" s="60">
        <f t="shared" ref="J25:J37" si="7">SUM(I25/C25*100)</f>
        <v>13.985211446122081</v>
      </c>
    </row>
    <row r="26" spans="1:12" ht="20.25" customHeight="1" x14ac:dyDescent="0.5">
      <c r="A26" s="58" t="s">
        <v>43</v>
      </c>
      <c r="B26" s="59">
        <v>6045100</v>
      </c>
      <c r="C26" s="59">
        <v>6045100</v>
      </c>
      <c r="D26" s="59">
        <v>0</v>
      </c>
      <c r="E26" s="59">
        <v>0</v>
      </c>
      <c r="F26" s="59">
        <v>4907579.0999999996</v>
      </c>
      <c r="G26" s="60">
        <f t="shared" si="5"/>
        <v>81.182761244644425</v>
      </c>
      <c r="H26" s="60">
        <f t="shared" si="6"/>
        <v>81.182761244644425</v>
      </c>
      <c r="I26" s="59">
        <f>SUM(C26-D26-E26-F26)</f>
        <v>1137520.9000000004</v>
      </c>
      <c r="J26" s="60">
        <f t="shared" si="7"/>
        <v>18.817238755355582</v>
      </c>
    </row>
    <row r="27" spans="1:12" s="57" customFormat="1" ht="19.5" customHeight="1" x14ac:dyDescent="0.5">
      <c r="A27" s="61" t="s">
        <v>29</v>
      </c>
      <c r="B27" s="56">
        <f>SUM(B28)</f>
        <v>225900</v>
      </c>
      <c r="C27" s="56">
        <f>SUM(C28)</f>
        <v>225900</v>
      </c>
      <c r="D27" s="56">
        <f>SUM(D28)</f>
        <v>0</v>
      </c>
      <c r="E27" s="56">
        <f>SUM(E28)</f>
        <v>0</v>
      </c>
      <c r="F27" s="56">
        <f>SUM(F28)</f>
        <v>121489.52</v>
      </c>
      <c r="G27" s="56">
        <f t="shared" si="5"/>
        <v>53.780221336874725</v>
      </c>
      <c r="H27" s="56">
        <f t="shared" si="6"/>
        <v>53.780221336874725</v>
      </c>
      <c r="I27" s="56">
        <f>SUM(I28)</f>
        <v>104410.48</v>
      </c>
      <c r="J27" s="56">
        <f t="shared" si="7"/>
        <v>46.219778663125275</v>
      </c>
    </row>
    <row r="28" spans="1:12" ht="19.5" customHeight="1" x14ac:dyDescent="0.5">
      <c r="A28" s="28" t="s">
        <v>44</v>
      </c>
      <c r="B28" s="59">
        <v>225900</v>
      </c>
      <c r="C28" s="59">
        <v>225900</v>
      </c>
      <c r="D28" s="59">
        <v>0</v>
      </c>
      <c r="E28" s="59">
        <v>0</v>
      </c>
      <c r="F28" s="59">
        <v>121489.52</v>
      </c>
      <c r="G28" s="60">
        <f t="shared" si="5"/>
        <v>53.780221336874725</v>
      </c>
      <c r="H28" s="60">
        <f t="shared" si="6"/>
        <v>53.780221336874725</v>
      </c>
      <c r="I28" s="59">
        <f>SUM(C28-D28-E28-F28)</f>
        <v>104410.48</v>
      </c>
      <c r="J28" s="60">
        <f t="shared" si="7"/>
        <v>46.219778663125275</v>
      </c>
    </row>
    <row r="29" spans="1:12" s="62" customFormat="1" ht="20.25" customHeight="1" x14ac:dyDescent="0.5">
      <c r="A29" s="61" t="s">
        <v>30</v>
      </c>
      <c r="B29" s="56">
        <f>SUM(B30+B33+B35)</f>
        <v>762839400</v>
      </c>
      <c r="C29" s="56">
        <f>SUM(C30+C33+C35)</f>
        <v>762839400</v>
      </c>
      <c r="D29" s="56">
        <f>SUM(D30+D33+D35)</f>
        <v>0</v>
      </c>
      <c r="E29" s="56">
        <f>SUM(E30+E33+E35)</f>
        <v>30079686.690000001</v>
      </c>
      <c r="F29" s="56">
        <f>SUM(F30+F33+F35)</f>
        <v>692814905.94999993</v>
      </c>
      <c r="G29" s="56">
        <f t="shared" si="5"/>
        <v>90.820545707261573</v>
      </c>
      <c r="H29" s="56">
        <f t="shared" si="6"/>
        <v>90.820545707261573</v>
      </c>
      <c r="I29" s="56">
        <f>SUM(I30+I33+I35)</f>
        <v>39944807.359999999</v>
      </c>
      <c r="J29" s="56">
        <f t="shared" si="7"/>
        <v>5.2363324914785476</v>
      </c>
    </row>
    <row r="30" spans="1:12" s="35" customFormat="1" ht="19.5" customHeight="1" x14ac:dyDescent="0.5">
      <c r="A30" s="61" t="s">
        <v>29</v>
      </c>
      <c r="B30" s="56">
        <f>SUM(B31+B32)</f>
        <v>35684500</v>
      </c>
      <c r="C30" s="56">
        <f>SUM(C31+C32)</f>
        <v>35307346.850000001</v>
      </c>
      <c r="D30" s="56">
        <f>SUM(D31+D32)</f>
        <v>0</v>
      </c>
      <c r="E30" s="56">
        <f>SUM(E31+E32)</f>
        <v>5269520.6900000004</v>
      </c>
      <c r="F30" s="56">
        <f>SUM(F31+F32)</f>
        <v>27263888.699999999</v>
      </c>
      <c r="G30" s="56">
        <f t="shared" si="5"/>
        <v>76.402608135184749</v>
      </c>
      <c r="H30" s="56">
        <f t="shared" si="6"/>
        <v>77.218740948811899</v>
      </c>
      <c r="I30" s="56">
        <f>SUM(I31+I32)</f>
        <v>2773937.4600000009</v>
      </c>
      <c r="J30" s="56">
        <f t="shared" si="7"/>
        <v>7.8565446216755337</v>
      </c>
    </row>
    <row r="31" spans="1:12" ht="19.5" customHeight="1" x14ac:dyDescent="0.5">
      <c r="A31" s="28" t="s">
        <v>44</v>
      </c>
      <c r="B31" s="59">
        <v>24854800</v>
      </c>
      <c r="C31" s="59">
        <v>24477646.850000001</v>
      </c>
      <c r="D31" s="63">
        <v>0</v>
      </c>
      <c r="E31" s="63">
        <f>4332053.69+162212</f>
        <v>4494265.6900000004</v>
      </c>
      <c r="F31" s="59">
        <v>19159503.859999999</v>
      </c>
      <c r="G31" s="60">
        <f t="shared" si="5"/>
        <v>77.085729356100231</v>
      </c>
      <c r="H31" s="60">
        <f t="shared" si="6"/>
        <v>78.273471209917375</v>
      </c>
      <c r="I31" s="59">
        <f>SUM(C31-D31-E31-F31)</f>
        <v>823877.30000000075</v>
      </c>
      <c r="J31" s="60">
        <f t="shared" si="7"/>
        <v>3.3658353887069037</v>
      </c>
      <c r="L31" s="64"/>
    </row>
    <row r="32" spans="1:12" ht="19.5" customHeight="1" x14ac:dyDescent="0.5">
      <c r="A32" s="28" t="s">
        <v>45</v>
      </c>
      <c r="B32" s="59">
        <v>10829700</v>
      </c>
      <c r="C32" s="59">
        <v>10829700</v>
      </c>
      <c r="D32" s="59">
        <v>0</v>
      </c>
      <c r="E32" s="59">
        <v>775255</v>
      </c>
      <c r="F32" s="59">
        <v>8104384.8399999999</v>
      </c>
      <c r="G32" s="60">
        <f t="shared" si="5"/>
        <v>74.834804657562074</v>
      </c>
      <c r="H32" s="60">
        <f t="shared" si="6"/>
        <v>74.834804657562074</v>
      </c>
      <c r="I32" s="59">
        <f>SUM(C32-D32-E32-F32)</f>
        <v>1950060.1600000001</v>
      </c>
      <c r="J32" s="60">
        <f t="shared" si="7"/>
        <v>18.006594457833554</v>
      </c>
      <c r="L32" s="64"/>
    </row>
    <row r="33" spans="1:13" s="57" customFormat="1" ht="19.5" customHeight="1" x14ac:dyDescent="0.5">
      <c r="A33" s="61" t="s">
        <v>31</v>
      </c>
      <c r="B33" s="56">
        <f>SUM(B34)</f>
        <v>43489400</v>
      </c>
      <c r="C33" s="56">
        <f>SUM(C34)</f>
        <v>43866623.149999999</v>
      </c>
      <c r="D33" s="56">
        <f>SUM(D34)</f>
        <v>0</v>
      </c>
      <c r="E33" s="56">
        <f>SUM(E34)</f>
        <v>23955600</v>
      </c>
      <c r="F33" s="56">
        <f>SUM(F34)</f>
        <v>121963.95</v>
      </c>
      <c r="G33" s="56">
        <f t="shared" si="5"/>
        <v>0.28044523493081069</v>
      </c>
      <c r="H33" s="56">
        <f t="shared" si="6"/>
        <v>0.27803359648393633</v>
      </c>
      <c r="I33" s="56">
        <f>SUM(I34)</f>
        <v>19789059.199999999</v>
      </c>
      <c r="J33" s="56">
        <f t="shared" si="7"/>
        <v>45.111881834013474</v>
      </c>
      <c r="K33" s="62"/>
      <c r="L33" s="65"/>
      <c r="M33" s="62"/>
    </row>
    <row r="34" spans="1:13" ht="19.5" customHeight="1" x14ac:dyDescent="0.5">
      <c r="A34" s="28" t="s">
        <v>46</v>
      </c>
      <c r="B34" s="59">
        <v>43489400</v>
      </c>
      <c r="C34" s="59">
        <v>43866623.149999999</v>
      </c>
      <c r="D34" s="59">
        <v>0</v>
      </c>
      <c r="E34" s="59">
        <f>85600+23870000</f>
        <v>23955600</v>
      </c>
      <c r="F34" s="59">
        <v>121963.95</v>
      </c>
      <c r="G34" s="60">
        <f t="shared" si="5"/>
        <v>0.28044523493081069</v>
      </c>
      <c r="H34" s="60">
        <f t="shared" si="6"/>
        <v>0.27803359648393633</v>
      </c>
      <c r="I34" s="59">
        <f>SUM(C34-D34-E34-F34)</f>
        <v>19789059.199999999</v>
      </c>
      <c r="J34" s="60">
        <f t="shared" si="7"/>
        <v>45.111881834013474</v>
      </c>
    </row>
    <row r="35" spans="1:13" s="57" customFormat="1" ht="19.5" customHeight="1" x14ac:dyDescent="0.5">
      <c r="A35" s="61" t="s">
        <v>47</v>
      </c>
      <c r="B35" s="56">
        <f>SUM(B36+B37)</f>
        <v>683665500</v>
      </c>
      <c r="C35" s="56">
        <f>SUM(C36+C37)</f>
        <v>683665430</v>
      </c>
      <c r="D35" s="56">
        <f>SUM(D36+D37)</f>
        <v>0</v>
      </c>
      <c r="E35" s="56">
        <f>SUM(E36+E37)</f>
        <v>854566</v>
      </c>
      <c r="F35" s="56">
        <f>SUM(F36+F37)</f>
        <v>665429053.29999995</v>
      </c>
      <c r="G35" s="56">
        <f t="shared" si="5"/>
        <v>97.332548344182939</v>
      </c>
      <c r="H35" s="56">
        <f t="shared" si="6"/>
        <v>97.332558309990887</v>
      </c>
      <c r="I35" s="56">
        <f>SUM(I36+I37)</f>
        <v>17381810.700000003</v>
      </c>
      <c r="J35" s="56">
        <f t="shared" si="7"/>
        <v>2.5424439992526757</v>
      </c>
    </row>
    <row r="36" spans="1:13" ht="19.5" customHeight="1" x14ac:dyDescent="0.5">
      <c r="A36" s="28" t="s">
        <v>48</v>
      </c>
      <c r="B36" s="59">
        <v>25355600</v>
      </c>
      <c r="C36" s="59">
        <v>25355600</v>
      </c>
      <c r="D36" s="59">
        <v>0</v>
      </c>
      <c r="E36" s="59">
        <v>854566</v>
      </c>
      <c r="F36" s="59">
        <v>7119223.2999999989</v>
      </c>
      <c r="G36" s="60">
        <f t="shared" si="5"/>
        <v>28.077518575778125</v>
      </c>
      <c r="H36" s="60">
        <f t="shared" si="6"/>
        <v>28.077518575778125</v>
      </c>
      <c r="I36" s="59">
        <f>SUM(C36-D36-E36-F36)</f>
        <v>17381810.700000003</v>
      </c>
      <c r="J36" s="60">
        <f t="shared" si="7"/>
        <v>68.552156919970358</v>
      </c>
    </row>
    <row r="37" spans="1:13" ht="19.5" customHeight="1" x14ac:dyDescent="0.5">
      <c r="A37" s="28" t="s">
        <v>49</v>
      </c>
      <c r="B37" s="59">
        <v>658309900</v>
      </c>
      <c r="C37" s="59">
        <v>658309830</v>
      </c>
      <c r="D37" s="59">
        <v>0</v>
      </c>
      <c r="E37" s="59">
        <v>0</v>
      </c>
      <c r="F37" s="59">
        <v>658309830</v>
      </c>
      <c r="G37" s="60">
        <f t="shared" si="5"/>
        <v>99.999989366710125</v>
      </c>
      <c r="H37" s="60">
        <f t="shared" si="6"/>
        <v>100</v>
      </c>
      <c r="I37" s="59">
        <f>SUM(C37-D37-E37-F37)</f>
        <v>0</v>
      </c>
      <c r="J37" s="60">
        <f t="shared" si="7"/>
        <v>0</v>
      </c>
    </row>
    <row r="38" spans="1:13" ht="19.5" customHeight="1" x14ac:dyDescent="0.5">
      <c r="A38" s="28"/>
      <c r="B38" s="60"/>
      <c r="C38" s="60"/>
      <c r="D38" s="60"/>
      <c r="E38" s="60"/>
      <c r="F38" s="60"/>
      <c r="G38" s="60"/>
      <c r="H38" s="60"/>
      <c r="I38" s="60"/>
      <c r="J38" s="60"/>
    </row>
    <row r="39" spans="1:13" ht="22.5" customHeight="1" thickBot="1" x14ac:dyDescent="0.55000000000000004">
      <c r="A39" s="66" t="s">
        <v>34</v>
      </c>
      <c r="B39" s="67">
        <f>SUM(B24+B27+B29)</f>
        <v>887298900</v>
      </c>
      <c r="C39" s="67">
        <f t="shared" ref="C39:F39" si="8">SUM(C24+C27+C29)</f>
        <v>887298900</v>
      </c>
      <c r="D39" s="67">
        <f t="shared" si="8"/>
        <v>0</v>
      </c>
      <c r="E39" s="67">
        <f t="shared" si="8"/>
        <v>30079686.690000001</v>
      </c>
      <c r="F39" s="67">
        <f t="shared" si="8"/>
        <v>799503562.93999994</v>
      </c>
      <c r="G39" s="68">
        <f>SUM(F39/B39*100)</f>
        <v>90.10532560561046</v>
      </c>
      <c r="H39" s="68">
        <f>SUM(F39/C39*100)</f>
        <v>90.10532560561046</v>
      </c>
      <c r="I39" s="68">
        <f>SUM(I24+I27+I29)</f>
        <v>57715650.36999999</v>
      </c>
      <c r="J39" s="68">
        <f>SUM(I39/C39*100)</f>
        <v>6.504645770438799</v>
      </c>
    </row>
    <row r="40" spans="1:13" ht="19.5" customHeight="1" thickTop="1" thickBot="1" x14ac:dyDescent="0.55000000000000004">
      <c r="A40" s="69" t="s">
        <v>34</v>
      </c>
      <c r="B40" s="70"/>
      <c r="C40" s="71">
        <f>SUM(C39/B39)</f>
        <v>1</v>
      </c>
      <c r="D40" s="72">
        <f>SUM(D39/B39)</f>
        <v>0</v>
      </c>
      <c r="E40" s="72">
        <f>SUM(E39/C39)</f>
        <v>3.3900286239507339E-2</v>
      </c>
      <c r="F40" s="73"/>
      <c r="G40" s="74">
        <f>SUM(F39/B39)</f>
        <v>0.90105325605610453</v>
      </c>
      <c r="H40" s="74">
        <f>SUM(F39/C39)</f>
        <v>0.90105325605610453</v>
      </c>
      <c r="I40" s="75"/>
      <c r="J40" s="76">
        <f>SUM(I39/C39)</f>
        <v>6.5046457704387994E-2</v>
      </c>
    </row>
    <row r="41" spans="1:13" ht="19.5" customHeight="1" thickTop="1" x14ac:dyDescent="0.5">
      <c r="A41" s="77"/>
      <c r="B41" s="78"/>
      <c r="C41" s="79"/>
      <c r="D41" s="80"/>
      <c r="E41" s="80"/>
      <c r="F41" s="81"/>
      <c r="G41" s="81"/>
      <c r="H41" s="81"/>
      <c r="I41" s="82"/>
      <c r="J41" s="81"/>
    </row>
    <row r="42" spans="1:13" ht="19.5" customHeight="1" x14ac:dyDescent="0.5">
      <c r="A42" s="83"/>
      <c r="B42" s="84"/>
      <c r="C42" s="85"/>
      <c r="D42" s="86"/>
      <c r="E42" s="86"/>
      <c r="F42" s="87"/>
      <c r="G42" s="87"/>
      <c r="H42" s="87"/>
      <c r="I42" s="88"/>
      <c r="J42" s="87"/>
    </row>
    <row r="43" spans="1:13" ht="19.5" customHeight="1" x14ac:dyDescent="0.5">
      <c r="A43" s="51" t="s">
        <v>50</v>
      </c>
      <c r="B43" s="89"/>
      <c r="C43" s="89"/>
      <c r="D43" s="90"/>
      <c r="E43" s="90"/>
      <c r="F43" s="90"/>
      <c r="G43" s="90"/>
      <c r="H43" s="90"/>
      <c r="I43" s="90"/>
      <c r="J43" s="90"/>
    </row>
    <row r="44" spans="1:13" ht="19.5" customHeight="1" x14ac:dyDescent="0.5">
      <c r="A44" s="51" t="s">
        <v>41</v>
      </c>
      <c r="B44" s="89"/>
      <c r="C44" s="89"/>
      <c r="D44" s="90"/>
      <c r="E44" s="90"/>
      <c r="F44" s="90"/>
      <c r="G44" s="90"/>
      <c r="H44" s="90"/>
      <c r="I44" s="90"/>
      <c r="J44" s="90"/>
    </row>
    <row r="45" spans="1:13" ht="19.5" customHeight="1" x14ac:dyDescent="0.5">
      <c r="A45" s="55" t="s">
        <v>28</v>
      </c>
      <c r="B45" s="56">
        <f>SUM(B46+B47)</f>
        <v>18760300</v>
      </c>
      <c r="C45" s="56">
        <f>SUM(C46+C47)</f>
        <v>18760300</v>
      </c>
      <c r="D45" s="56">
        <f>SUM(D46+D47)</f>
        <v>0</v>
      </c>
      <c r="E45" s="56">
        <f>SUM(E46+E47)</f>
        <v>0</v>
      </c>
      <c r="F45" s="56">
        <f>SUM(F46+F47)</f>
        <v>18473876.859999999</v>
      </c>
      <c r="G45" s="56">
        <f>SUM(F45/B45*100)</f>
        <v>98.473248615427252</v>
      </c>
      <c r="H45" s="56">
        <f>SUM(F45/C45*100)</f>
        <v>98.473248615427252</v>
      </c>
      <c r="I45" s="56">
        <f>SUM(I46+I47)</f>
        <v>286423.1400000006</v>
      </c>
      <c r="J45" s="56">
        <f>SUM(I45/C45*100)</f>
        <v>1.5267513845727447</v>
      </c>
    </row>
    <row r="46" spans="1:13" ht="19.5" customHeight="1" x14ac:dyDescent="0.5">
      <c r="A46" s="28" t="s">
        <v>42</v>
      </c>
      <c r="B46" s="89">
        <v>9111200</v>
      </c>
      <c r="C46" s="89">
        <v>9111200</v>
      </c>
      <c r="D46" s="89">
        <v>0</v>
      </c>
      <c r="E46" s="89">
        <v>0</v>
      </c>
      <c r="F46" s="89">
        <v>9021662.5700000003</v>
      </c>
      <c r="G46" s="60">
        <f t="shared" ref="G46:G55" si="9">SUM(F46/B46*100)</f>
        <v>99.017281697251732</v>
      </c>
      <c r="H46" s="60">
        <f t="shared" ref="H46:H55" si="10">SUM(F46/C46*100)</f>
        <v>99.017281697251732</v>
      </c>
      <c r="I46" s="59">
        <f>+C46-D46-E46-F46</f>
        <v>89537.429999999702</v>
      </c>
      <c r="J46" s="60">
        <f t="shared" ref="J46:J55" si="11">SUM(I46/C46*100)</f>
        <v>0.98271830274826255</v>
      </c>
    </row>
    <row r="47" spans="1:13" ht="19.5" customHeight="1" x14ac:dyDescent="0.5">
      <c r="A47" s="28" t="s">
        <v>51</v>
      </c>
      <c r="B47" s="89">
        <v>9649100</v>
      </c>
      <c r="C47" s="89">
        <v>9649100</v>
      </c>
      <c r="D47" s="89">
        <v>0</v>
      </c>
      <c r="E47" s="89">
        <v>0</v>
      </c>
      <c r="F47" s="89">
        <v>9452214.2899999991</v>
      </c>
      <c r="G47" s="60">
        <f t="shared" si="9"/>
        <v>97.959543273465911</v>
      </c>
      <c r="H47" s="60">
        <f t="shared" si="10"/>
        <v>97.959543273465911</v>
      </c>
      <c r="I47" s="59">
        <f>+C47-D47-E47-F47</f>
        <v>196885.71000000089</v>
      </c>
      <c r="J47" s="60">
        <f t="shared" si="11"/>
        <v>2.04045672653409</v>
      </c>
    </row>
    <row r="48" spans="1:13" s="35" customFormat="1" ht="19.5" customHeight="1" x14ac:dyDescent="0.5">
      <c r="A48" s="61" t="s">
        <v>29</v>
      </c>
      <c r="B48" s="56">
        <f>SUM(B49)</f>
        <v>8298000</v>
      </c>
      <c r="C48" s="56">
        <f>SUM(C49)</f>
        <v>8298000</v>
      </c>
      <c r="D48" s="56">
        <f>SUM(D49)</f>
        <v>0</v>
      </c>
      <c r="E48" s="56">
        <f>SUM(E49)</f>
        <v>0</v>
      </c>
      <c r="F48" s="56">
        <f>SUM(F49)</f>
        <v>8322300</v>
      </c>
      <c r="G48" s="56">
        <f t="shared" si="9"/>
        <v>100.29284164859003</v>
      </c>
      <c r="H48" s="56">
        <f t="shared" si="10"/>
        <v>100.29284164859003</v>
      </c>
      <c r="I48" s="56">
        <f>SUM(I49)</f>
        <v>-24300</v>
      </c>
      <c r="J48" s="56">
        <f t="shared" si="11"/>
        <v>-0.29284164859002171</v>
      </c>
    </row>
    <row r="49" spans="1:10" ht="19.5" customHeight="1" x14ac:dyDescent="0.5">
      <c r="A49" s="28" t="s">
        <v>44</v>
      </c>
      <c r="B49" s="89">
        <v>8298000</v>
      </c>
      <c r="C49" s="89">
        <v>8298000</v>
      </c>
      <c r="D49" s="89">
        <v>0</v>
      </c>
      <c r="E49" s="89">
        <v>0</v>
      </c>
      <c r="F49" s="89">
        <v>8322300</v>
      </c>
      <c r="G49" s="60">
        <f t="shared" si="9"/>
        <v>100.29284164859003</v>
      </c>
      <c r="H49" s="60">
        <f t="shared" si="10"/>
        <v>100.29284164859003</v>
      </c>
      <c r="I49" s="89">
        <f>+C49-D49-E49-F49</f>
        <v>-24300</v>
      </c>
      <c r="J49" s="60">
        <f t="shared" si="11"/>
        <v>-0.29284164859002171</v>
      </c>
    </row>
    <row r="50" spans="1:10" ht="19.5" customHeight="1" x14ac:dyDescent="0.5">
      <c r="A50" s="61" t="s">
        <v>30</v>
      </c>
      <c r="B50" s="56">
        <f>SUM(B51+B54+B56)</f>
        <v>7940400</v>
      </c>
      <c r="C50" s="56">
        <f>SUM(C51+C54+C56)</f>
        <v>7940400</v>
      </c>
      <c r="D50" s="56">
        <f>SUM(D51+D54+D56)</f>
        <v>0</v>
      </c>
      <c r="E50" s="56">
        <f>SUM(E51+E54+E56)</f>
        <v>0</v>
      </c>
      <c r="F50" s="56">
        <f>SUM(F51+F54+F56)</f>
        <v>7950745.5999999996</v>
      </c>
      <c r="G50" s="56">
        <f t="shared" si="9"/>
        <v>100.13029066545765</v>
      </c>
      <c r="H50" s="56">
        <f t="shared" si="10"/>
        <v>100.13029066545765</v>
      </c>
      <c r="I50" s="56">
        <f>SUM(I51+I54+I56)</f>
        <v>-10345.599999999977</v>
      </c>
      <c r="J50" s="56">
        <f t="shared" si="11"/>
        <v>-0.13029066545765927</v>
      </c>
    </row>
    <row r="51" spans="1:10" s="35" customFormat="1" ht="19.5" customHeight="1" x14ac:dyDescent="0.5">
      <c r="A51" s="61" t="s">
        <v>29</v>
      </c>
      <c r="B51" s="56">
        <f>SUM(B52+B53)</f>
        <v>6144700</v>
      </c>
      <c r="C51" s="56">
        <f>SUM(C52+C53)</f>
        <v>6144700</v>
      </c>
      <c r="D51" s="56">
        <f>SUM(D52+D53)</f>
        <v>0</v>
      </c>
      <c r="E51" s="56">
        <f>SUM(E52+E53)</f>
        <v>0</v>
      </c>
      <c r="F51" s="56">
        <f>SUM(F52+F53)</f>
        <v>6155045.7699999996</v>
      </c>
      <c r="G51" s="56">
        <f t="shared" si="9"/>
        <v>100.16836900092763</v>
      </c>
      <c r="H51" s="56">
        <f t="shared" si="10"/>
        <v>100.16836900092763</v>
      </c>
      <c r="I51" s="56">
        <f>SUM(I52+I53)</f>
        <v>-10345.769999999902</v>
      </c>
      <c r="J51" s="56">
        <f t="shared" si="11"/>
        <v>-0.1683690009276271</v>
      </c>
    </row>
    <row r="52" spans="1:10" ht="19.5" customHeight="1" x14ac:dyDescent="0.5">
      <c r="A52" s="28" t="s">
        <v>44</v>
      </c>
      <c r="B52" s="89">
        <v>5258700</v>
      </c>
      <c r="C52" s="89">
        <v>5258700</v>
      </c>
      <c r="D52" s="89">
        <v>0</v>
      </c>
      <c r="E52" s="89">
        <v>0</v>
      </c>
      <c r="F52" s="89">
        <v>5269047.17</v>
      </c>
      <c r="G52" s="60">
        <f t="shared" si="9"/>
        <v>100.19676288816628</v>
      </c>
      <c r="H52" s="60">
        <f t="shared" si="10"/>
        <v>100.19676288816628</v>
      </c>
      <c r="I52" s="59">
        <f>+C52-D52-E52-F52</f>
        <v>-10347.169999999925</v>
      </c>
      <c r="J52" s="60">
        <f t="shared" si="11"/>
        <v>-0.19676288816627541</v>
      </c>
    </row>
    <row r="53" spans="1:10" ht="19.5" customHeight="1" x14ac:dyDescent="0.5">
      <c r="A53" s="28" t="s">
        <v>45</v>
      </c>
      <c r="B53" s="89">
        <v>886000</v>
      </c>
      <c r="C53" s="89">
        <v>886000</v>
      </c>
      <c r="D53" s="89">
        <v>0</v>
      </c>
      <c r="E53" s="89">
        <v>0</v>
      </c>
      <c r="F53" s="89">
        <v>885998.6</v>
      </c>
      <c r="G53" s="60">
        <f t="shared" si="9"/>
        <v>99.999841986455991</v>
      </c>
      <c r="H53" s="60">
        <f t="shared" si="10"/>
        <v>99.999841986455991</v>
      </c>
      <c r="I53" s="59">
        <f>+C53-D53-E53-F53</f>
        <v>1.4000000000232831</v>
      </c>
      <c r="J53" s="60">
        <f t="shared" si="11"/>
        <v>1.5801354402068658E-4</v>
      </c>
    </row>
    <row r="54" spans="1:10" s="35" customFormat="1" ht="19.5" customHeight="1" x14ac:dyDescent="0.5">
      <c r="A54" s="61" t="s">
        <v>31</v>
      </c>
      <c r="B54" s="56">
        <f>SUM(B55)</f>
        <v>1795700</v>
      </c>
      <c r="C54" s="56">
        <f>SUM(C55)</f>
        <v>1795700</v>
      </c>
      <c r="D54" s="56">
        <f>SUM(D55)</f>
        <v>0</v>
      </c>
      <c r="E54" s="56">
        <f>SUM(E55)</f>
        <v>0</v>
      </c>
      <c r="F54" s="56">
        <f>SUM(F55)</f>
        <v>1795699.83</v>
      </c>
      <c r="G54" s="56">
        <f t="shared" si="9"/>
        <v>99.999990532939805</v>
      </c>
      <c r="H54" s="56">
        <f t="shared" si="10"/>
        <v>99.999990532939805</v>
      </c>
      <c r="I54" s="56">
        <f>SUM(I55)</f>
        <v>0.16999999992549419</v>
      </c>
      <c r="J54" s="56">
        <f t="shared" si="11"/>
        <v>9.4670601952160274E-6</v>
      </c>
    </row>
    <row r="55" spans="1:10" ht="19.5" customHeight="1" x14ac:dyDescent="0.5">
      <c r="A55" s="28" t="s">
        <v>46</v>
      </c>
      <c r="B55" s="89">
        <v>1795700</v>
      </c>
      <c r="C55" s="89">
        <v>1795700</v>
      </c>
      <c r="D55" s="89">
        <v>0</v>
      </c>
      <c r="E55" s="89">
        <v>0</v>
      </c>
      <c r="F55" s="89">
        <v>1795699.83</v>
      </c>
      <c r="G55" s="60">
        <f t="shared" si="9"/>
        <v>99.999990532939805</v>
      </c>
      <c r="H55" s="60">
        <f t="shared" si="10"/>
        <v>99.999990532939805</v>
      </c>
      <c r="I55" s="59">
        <f>+C55-D55-E55-F55</f>
        <v>0.16999999992549419</v>
      </c>
      <c r="J55" s="60">
        <f t="shared" si="11"/>
        <v>9.4670601952160274E-6</v>
      </c>
    </row>
    <row r="56" spans="1:10" ht="19.5" customHeight="1" x14ac:dyDescent="0.5">
      <c r="A56" s="58" t="s">
        <v>52</v>
      </c>
      <c r="B56" s="91">
        <v>0</v>
      </c>
      <c r="C56" s="91">
        <v>0</v>
      </c>
      <c r="D56" s="91">
        <v>0</v>
      </c>
      <c r="E56" s="91">
        <v>0</v>
      </c>
      <c r="F56" s="91">
        <v>0</v>
      </c>
      <c r="G56" s="60">
        <v>0</v>
      </c>
      <c r="H56" s="60">
        <v>0</v>
      </c>
      <c r="I56" s="59">
        <f>+C56-D56-E56-F56</f>
        <v>0</v>
      </c>
      <c r="J56" s="60">
        <v>0</v>
      </c>
    </row>
    <row r="57" spans="1:10" ht="19.5" customHeight="1" x14ac:dyDescent="0.5">
      <c r="A57" s="28"/>
      <c r="B57" s="89"/>
      <c r="C57" s="89"/>
      <c r="D57" s="90"/>
      <c r="E57" s="90"/>
      <c r="F57" s="92"/>
      <c r="G57" s="92"/>
      <c r="H57" s="93"/>
      <c r="I57" s="37"/>
      <c r="J57" s="36"/>
    </row>
    <row r="58" spans="1:10" ht="19.5" customHeight="1" thickBot="1" x14ac:dyDescent="0.55000000000000004">
      <c r="A58" s="66" t="s">
        <v>34</v>
      </c>
      <c r="B58" s="94">
        <f>SUM(B45+B48+B50)</f>
        <v>34998700</v>
      </c>
      <c r="C58" s="95">
        <f>SUM(C45+C48+C50)</f>
        <v>34998700</v>
      </c>
      <c r="D58" s="94"/>
      <c r="E58" s="94"/>
      <c r="F58" s="96">
        <f>SUM(F45+F48+F50)</f>
        <v>34746922.460000001</v>
      </c>
      <c r="G58" s="96">
        <f>SUM(F58/B58*100)</f>
        <v>99.28060887975839</v>
      </c>
      <c r="H58" s="96">
        <f>SUM(F58/C58*100)</f>
        <v>99.28060887975839</v>
      </c>
      <c r="I58" s="96">
        <f>SUM(I45+I48+I50+I56)</f>
        <v>251777.54000000062</v>
      </c>
      <c r="J58" s="96">
        <f>SUM(I58/C58*100)</f>
        <v>0.71939112024161067</v>
      </c>
    </row>
    <row r="59" spans="1:10" ht="19.5" customHeight="1" thickTop="1" thickBot="1" x14ac:dyDescent="0.55000000000000004">
      <c r="A59" s="69" t="s">
        <v>34</v>
      </c>
      <c r="B59" s="97"/>
      <c r="C59" s="71">
        <f>SUM(C58/B58)</f>
        <v>1</v>
      </c>
      <c r="D59" s="98">
        <f>SUM(D58/B58)</f>
        <v>0</v>
      </c>
      <c r="E59" s="98">
        <f>SUM(E58/C58)</f>
        <v>0</v>
      </c>
      <c r="F59" s="99"/>
      <c r="G59" s="74">
        <f>SUM(F58/B58)</f>
        <v>0.99280608879758392</v>
      </c>
      <c r="H59" s="74">
        <f>SUM(F58/C58)</f>
        <v>0.99280608879758392</v>
      </c>
      <c r="I59" s="75"/>
      <c r="J59" s="76">
        <f>SUM(I58/C58)</f>
        <v>7.1939112024161072E-3</v>
      </c>
    </row>
    <row r="60" spans="1:10" ht="22.5" thickTop="1" x14ac:dyDescent="0.5">
      <c r="A60" s="100"/>
      <c r="B60" s="101"/>
      <c r="C60" s="101"/>
      <c r="D60" s="101"/>
      <c r="E60" s="101"/>
      <c r="F60" s="101"/>
      <c r="G60" s="101"/>
      <c r="H60" s="101"/>
      <c r="I60" s="102"/>
      <c r="J60" s="103"/>
    </row>
    <row r="61" spans="1:10" ht="21.75" x14ac:dyDescent="0.5">
      <c r="A61" s="104"/>
      <c r="B61" s="105"/>
      <c r="C61" s="105"/>
      <c r="D61" s="105"/>
      <c r="E61" s="105"/>
      <c r="F61" s="105"/>
      <c r="G61" s="105"/>
      <c r="H61" s="105"/>
      <c r="I61" s="106"/>
      <c r="J61" s="107"/>
    </row>
    <row r="62" spans="1:10" ht="21.75" x14ac:dyDescent="0.5">
      <c r="A62" s="104"/>
      <c r="B62" s="105"/>
      <c r="C62" s="105"/>
      <c r="D62" s="105"/>
      <c r="E62" s="105"/>
      <c r="F62" s="105"/>
      <c r="G62" s="105"/>
      <c r="H62" s="105"/>
      <c r="I62" s="106"/>
      <c r="J62" s="107"/>
    </row>
    <row r="63" spans="1:10" ht="21.75" x14ac:dyDescent="0.5">
      <c r="A63" s="104"/>
      <c r="B63" s="105"/>
      <c r="C63" s="105"/>
      <c r="D63" s="105"/>
      <c r="E63" s="105"/>
      <c r="F63" s="105"/>
      <c r="G63" s="105"/>
      <c r="H63" s="105"/>
      <c r="I63" s="106"/>
      <c r="J63" s="107"/>
    </row>
    <row r="64" spans="1:10" ht="21.75" x14ac:dyDescent="0.5">
      <c r="A64" s="104"/>
      <c r="B64" s="105"/>
      <c r="C64" s="105"/>
      <c r="D64" s="105"/>
      <c r="E64" s="105"/>
      <c r="F64" s="105"/>
      <c r="G64" s="105"/>
      <c r="H64" s="105"/>
      <c r="I64" s="106"/>
      <c r="J64" s="107"/>
    </row>
    <row r="65" spans="1:10" ht="21.75" x14ac:dyDescent="0.25">
      <c r="A65" s="104"/>
      <c r="B65" s="105"/>
      <c r="C65" s="105"/>
      <c r="D65" s="105"/>
      <c r="E65" s="105"/>
      <c r="F65" s="105"/>
      <c r="G65" s="105"/>
      <c r="H65" s="105"/>
      <c r="I65" s="105"/>
      <c r="J65" s="108"/>
    </row>
    <row r="66" spans="1:10" ht="21.75" x14ac:dyDescent="0.25">
      <c r="A66" s="104"/>
      <c r="B66" s="105"/>
      <c r="C66" s="105"/>
      <c r="D66" s="105"/>
      <c r="E66" s="105"/>
      <c r="F66" s="105"/>
      <c r="G66" s="105"/>
      <c r="H66" s="105"/>
      <c r="I66" s="105"/>
      <c r="J66" s="108"/>
    </row>
    <row r="67" spans="1:10" ht="21.75" x14ac:dyDescent="0.25">
      <c r="A67" s="104"/>
      <c r="B67" s="105"/>
      <c r="C67" s="105"/>
      <c r="D67" s="105"/>
      <c r="E67" s="105"/>
      <c r="F67" s="105"/>
      <c r="G67" s="105"/>
      <c r="H67" s="105"/>
      <c r="I67" s="105"/>
      <c r="J67" s="108"/>
    </row>
    <row r="68" spans="1:10" ht="21.75" x14ac:dyDescent="0.25">
      <c r="A68" s="104"/>
      <c r="B68" s="105"/>
      <c r="C68" s="105"/>
      <c r="D68" s="105"/>
      <c r="E68" s="105"/>
      <c r="F68" s="105"/>
      <c r="G68" s="105"/>
      <c r="H68" s="105"/>
      <c r="I68" s="105"/>
      <c r="J68" s="108"/>
    </row>
    <row r="69" spans="1:10" ht="21.75" x14ac:dyDescent="0.25">
      <c r="A69" s="104"/>
      <c r="B69" s="105"/>
      <c r="C69" s="105"/>
      <c r="D69" s="105"/>
      <c r="E69" s="105"/>
      <c r="F69" s="105"/>
      <c r="G69" s="105"/>
      <c r="H69" s="105"/>
      <c r="I69" s="105"/>
      <c r="J69" s="108"/>
    </row>
    <row r="70" spans="1:10" ht="21.75" x14ac:dyDescent="0.25">
      <c r="A70" s="104"/>
      <c r="B70" s="105"/>
      <c r="C70" s="105"/>
      <c r="D70" s="105"/>
      <c r="E70" s="105"/>
      <c r="F70" s="105"/>
      <c r="G70" s="105"/>
      <c r="H70" s="105"/>
      <c r="I70" s="105"/>
      <c r="J70" s="108"/>
    </row>
    <row r="71" spans="1:10" ht="21.75" x14ac:dyDescent="0.25">
      <c r="A71" s="104"/>
      <c r="B71" s="105"/>
      <c r="C71" s="105"/>
      <c r="D71" s="105"/>
      <c r="E71" s="105"/>
      <c r="F71" s="105"/>
      <c r="G71" s="105"/>
      <c r="H71" s="105"/>
      <c r="I71" s="105"/>
      <c r="J71" s="108"/>
    </row>
    <row r="72" spans="1:10" ht="21.75" x14ac:dyDescent="0.25">
      <c r="A72" s="104"/>
      <c r="B72" s="105"/>
      <c r="C72" s="105"/>
      <c r="D72" s="105"/>
      <c r="E72" s="105"/>
      <c r="F72" s="105"/>
      <c r="G72" s="105"/>
      <c r="H72" s="105"/>
      <c r="I72" s="105"/>
      <c r="J72" s="108"/>
    </row>
    <row r="73" spans="1:10" ht="21.75" x14ac:dyDescent="0.25">
      <c r="A73" s="104"/>
      <c r="B73" s="105"/>
      <c r="C73" s="105"/>
      <c r="D73" s="105"/>
      <c r="E73" s="105"/>
      <c r="F73" s="105"/>
      <c r="G73" s="105"/>
      <c r="H73" s="105"/>
      <c r="I73" s="105"/>
      <c r="J73" s="108"/>
    </row>
    <row r="74" spans="1:10" ht="21.75" x14ac:dyDescent="0.25">
      <c r="A74" s="104"/>
      <c r="B74" s="105"/>
      <c r="C74" s="105"/>
      <c r="D74" s="105"/>
      <c r="E74" s="105"/>
      <c r="F74" s="105"/>
      <c r="G74" s="105"/>
      <c r="H74" s="105"/>
      <c r="I74" s="105"/>
      <c r="J74" s="108"/>
    </row>
    <row r="75" spans="1:10" ht="21.75" x14ac:dyDescent="0.25">
      <c r="A75" s="104"/>
      <c r="B75" s="105"/>
      <c r="C75" s="105"/>
      <c r="D75" s="105"/>
      <c r="E75" s="105"/>
      <c r="F75" s="105"/>
      <c r="G75" s="105"/>
      <c r="H75" s="105"/>
      <c r="I75" s="105"/>
      <c r="J75" s="108"/>
    </row>
    <row r="76" spans="1:10" ht="21.75" x14ac:dyDescent="0.25">
      <c r="A76" s="104"/>
      <c r="B76" s="105"/>
      <c r="C76" s="105"/>
      <c r="D76" s="105"/>
      <c r="E76" s="105"/>
      <c r="F76" s="105"/>
      <c r="G76" s="105"/>
      <c r="H76" s="105"/>
      <c r="I76" s="105"/>
      <c r="J76" s="108"/>
    </row>
    <row r="77" spans="1:10" ht="21.75" x14ac:dyDescent="0.25">
      <c r="A77" s="104"/>
      <c r="B77" s="109"/>
      <c r="C77" s="109"/>
      <c r="D77" s="109"/>
      <c r="E77" s="109"/>
      <c r="F77" s="109"/>
      <c r="G77" s="109"/>
      <c r="H77" s="109"/>
      <c r="I77" s="109"/>
      <c r="J77" s="110"/>
    </row>
    <row r="78" spans="1:10" ht="21.75" x14ac:dyDescent="0.25">
      <c r="A78" s="104"/>
      <c r="B78" s="109"/>
      <c r="C78" s="109"/>
      <c r="D78" s="109"/>
      <c r="E78" s="109"/>
      <c r="F78" s="109"/>
      <c r="G78" s="109"/>
      <c r="H78" s="109"/>
      <c r="I78" s="109"/>
      <c r="J78" s="110"/>
    </row>
  </sheetData>
  <mergeCells count="8">
    <mergeCell ref="H20:I20"/>
    <mergeCell ref="H21:I21"/>
    <mergeCell ref="A1:J1"/>
    <mergeCell ref="A2:J2"/>
    <mergeCell ref="F4:H4"/>
    <mergeCell ref="I4:J4"/>
    <mergeCell ref="A17:A18"/>
    <mergeCell ref="H19:I19"/>
  </mergeCells>
  <printOptions horizontalCentered="1"/>
  <pageMargins left="0.11811023622047245" right="0" top="0.55118110236220474" bottom="0.23622047244094491" header="0.51181102362204722" footer="0.23622047244094491"/>
  <pageSetup paperSize="9" scale="90" fitToHeight="0" orientation="landscape" r:id="rId1"/>
  <rowBreaks count="2" manualBreakCount="2">
    <brk id="21" max="16383" man="1"/>
    <brk id="40" max="8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ก.ค. 65</vt:lpstr>
      <vt:lpstr>'ก.ค. 65'!Print_Area</vt:lpstr>
      <vt:lpstr>'ก.ค. 65'!Print_Titles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สาวิตรี อามาตย์มนตรี</dc:creator>
  <cp:lastModifiedBy>สาวิตรี อามาตย์มนตรี</cp:lastModifiedBy>
  <dcterms:created xsi:type="dcterms:W3CDTF">2022-08-03T02:43:13Z</dcterms:created>
  <dcterms:modified xsi:type="dcterms:W3CDTF">2022-08-04T08:42:14Z</dcterms:modified>
</cp:coreProperties>
</file>