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sk_Charukit\งปม._คณะกรรมการเร่งรัดติดตามงบประมาณ\งปม.คณะกรรมการเร่งรัดติดตามงปม.68\2.ปช-เร่งรัดติดตามงบประมาณ ครั้งที่ 1-68\"/>
    </mc:Choice>
  </mc:AlternateContent>
  <xr:revisionPtr revIDLastSave="0" documentId="13_ncr:1_{A8576623-8885-49F4-880F-2E62DB8E60A4}" xr6:coauthVersionLast="36" xr6:coauthVersionMax="36" xr10:uidLastSave="{00000000-0000-0000-0000-000000000000}"/>
  <bookViews>
    <workbookView xWindow="0" yWindow="0" windowWidth="28800" windowHeight="12225" xr2:uid="{0439E785-A0E3-4357-87D0-5358FE8901A1}"/>
  </bookViews>
  <sheets>
    <sheet name="ผลใช้จ่าย 1-68-พี่อ้อ" sheetId="1" r:id="rId1"/>
  </sheets>
  <definedNames>
    <definedName name="_xlnm.Print_Area" localSheetId="0">'ผลใช้จ่าย 1-68-พี่อ้อ'!$A$1:$AA$42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K36" i="1"/>
  <c r="Z36" i="1" s="1"/>
  <c r="F36" i="1"/>
  <c r="M35" i="1"/>
  <c r="K35" i="1"/>
  <c r="Z35" i="1" s="1"/>
  <c r="F35" i="1"/>
  <c r="K34" i="1"/>
  <c r="L34" i="1" s="1"/>
  <c r="F34" i="1"/>
  <c r="K33" i="1"/>
  <c r="AA33" i="1" s="1"/>
  <c r="F33" i="1"/>
  <c r="M32" i="1"/>
  <c r="K32" i="1"/>
  <c r="L32" i="1" s="1"/>
  <c r="F32" i="1"/>
  <c r="M31" i="1"/>
  <c r="K31" i="1"/>
  <c r="Z31" i="1" s="1"/>
  <c r="F31" i="1"/>
  <c r="K30" i="1"/>
  <c r="Z30" i="1" s="1"/>
  <c r="F30" i="1"/>
  <c r="U29" i="1"/>
  <c r="T29" i="1"/>
  <c r="J29" i="1"/>
  <c r="K29" i="1" s="1"/>
  <c r="E29" i="1"/>
  <c r="D29" i="1"/>
  <c r="W28" i="1"/>
  <c r="V28" i="1"/>
  <c r="U28" i="1"/>
  <c r="M28" i="1"/>
  <c r="K28" i="1"/>
  <c r="AA28" i="1" s="1"/>
  <c r="F28" i="1"/>
  <c r="AA27" i="1"/>
  <c r="W27" i="1"/>
  <c r="U27" i="1"/>
  <c r="V27" i="1" s="1"/>
  <c r="M27" i="1"/>
  <c r="K27" i="1"/>
  <c r="Z27" i="1" s="1"/>
  <c r="F27" i="1"/>
  <c r="T26" i="1"/>
  <c r="S26" i="1"/>
  <c r="I26" i="1"/>
  <c r="H26" i="1"/>
  <c r="G26" i="1"/>
  <c r="AA25" i="1"/>
  <c r="Z25" i="1"/>
  <c r="U25" i="1"/>
  <c r="W25" i="1" s="1"/>
  <c r="P25" i="1"/>
  <c r="M25" i="1"/>
  <c r="K25" i="1"/>
  <c r="L25" i="1" s="1"/>
  <c r="F25" i="1"/>
  <c r="AA24" i="1"/>
  <c r="Z24" i="1"/>
  <c r="F24" i="1"/>
  <c r="AA22" i="1"/>
  <c r="Z22" i="1"/>
  <c r="F22" i="1"/>
  <c r="AA21" i="1"/>
  <c r="Z21" i="1"/>
  <c r="F21" i="1"/>
  <c r="AA20" i="1"/>
  <c r="Z20" i="1"/>
  <c r="F20" i="1"/>
  <c r="AA18" i="1"/>
  <c r="Z18" i="1"/>
  <c r="F18" i="1"/>
  <c r="AA17" i="1"/>
  <c r="Z17" i="1"/>
  <c r="F17" i="1"/>
  <c r="AA15" i="1"/>
  <c r="Z15" i="1"/>
  <c r="U15" i="1"/>
  <c r="W15" i="1" s="1"/>
  <c r="T15" i="1"/>
  <c r="K15" i="1"/>
  <c r="L15" i="1" s="1"/>
  <c r="F15" i="1"/>
  <c r="T14" i="1"/>
  <c r="T38" i="1" s="1"/>
  <c r="S14" i="1"/>
  <c r="K14" i="1"/>
  <c r="J14" i="1"/>
  <c r="I14" i="1"/>
  <c r="I38" i="1" s="1"/>
  <c r="H14" i="1"/>
  <c r="G14" i="1"/>
  <c r="E14" i="1"/>
  <c r="F14" i="1" s="1"/>
  <c r="D14" i="1"/>
  <c r="AA13" i="1"/>
  <c r="U13" i="1"/>
  <c r="W13" i="1" s="1"/>
  <c r="M13" i="1"/>
  <c r="K13" i="1"/>
  <c r="P13" i="1" s="1"/>
  <c r="W29" i="1" l="1"/>
  <c r="F29" i="1"/>
  <c r="J26" i="1"/>
  <c r="AA35" i="1"/>
  <c r="AA31" i="1"/>
  <c r="M14" i="1"/>
  <c r="O14" i="1" s="1"/>
  <c r="Z14" i="1"/>
  <c r="H38" i="1"/>
  <c r="J38" i="1"/>
  <c r="S38" i="1"/>
  <c r="U14" i="1"/>
  <c r="V14" i="1" s="1"/>
  <c r="Z29" i="1"/>
  <c r="K26" i="1"/>
  <c r="P29" i="1"/>
  <c r="L30" i="1"/>
  <c r="AA34" i="1"/>
  <c r="M29" i="1"/>
  <c r="Z32" i="1"/>
  <c r="V13" i="1"/>
  <c r="L14" i="1"/>
  <c r="AA14" i="1"/>
  <c r="L27" i="1"/>
  <c r="P28" i="1"/>
  <c r="AA32" i="1"/>
  <c r="AA36" i="1"/>
  <c r="D26" i="1"/>
  <c r="L31" i="1"/>
  <c r="L35" i="1"/>
  <c r="L36" i="1"/>
  <c r="Z34" i="1"/>
  <c r="P32" i="1"/>
  <c r="E26" i="1"/>
  <c r="P27" i="1"/>
  <c r="P14" i="1"/>
  <c r="R14" i="1" s="1"/>
  <c r="P31" i="1"/>
  <c r="L33" i="1"/>
  <c r="P35" i="1"/>
  <c r="U26" i="1"/>
  <c r="Z28" i="1"/>
  <c r="Z33" i="1"/>
  <c r="W14" i="1"/>
  <c r="Y14" i="1" s="1"/>
  <c r="L28" i="1"/>
  <c r="Z13" i="1"/>
  <c r="AA29" i="1"/>
  <c r="L13" i="1"/>
  <c r="V25" i="1"/>
  <c r="AA30" i="1"/>
  <c r="P36" i="1"/>
  <c r="M26" i="1" l="1"/>
  <c r="O26" i="1" s="1"/>
  <c r="E38" i="1"/>
  <c r="AA26" i="1"/>
  <c r="W26" i="1"/>
  <c r="Y26" i="1" s="1"/>
  <c r="V26" i="1"/>
  <c r="U38" i="1"/>
  <c r="L26" i="1"/>
  <c r="K38" i="1"/>
  <c r="P26" i="1"/>
  <c r="R26" i="1" s="1"/>
  <c r="Z26" i="1"/>
  <c r="F26" i="1"/>
  <c r="D38" i="1"/>
  <c r="Z38" i="1" l="1"/>
  <c r="F38" i="1"/>
  <c r="M38" i="1"/>
  <c r="O38" i="1" s="1"/>
  <c r="AA38" i="1"/>
  <c r="L38" i="1"/>
  <c r="P38" i="1"/>
  <c r="R38" i="1" s="1"/>
  <c r="W38" i="1"/>
  <c r="Y38" i="1" s="1"/>
  <c r="V38" i="1"/>
</calcChain>
</file>

<file path=xl/sharedStrings.xml><?xml version="1.0" encoding="utf-8"?>
<sst xmlns="http://schemas.openxmlformats.org/spreadsheetml/2006/main" count="115" uniqueCount="85">
  <si>
    <t>รายงานผลการเบิกจ่ายงบประมาณและการใช้จ่ายงบประมาณรายจ่ายประจำปีงบประมาณ พ.ศ. 2568</t>
  </si>
  <si>
    <t>ณ วันที่ 31 ธันวาคม 2567</t>
  </si>
  <si>
    <t>(ตั้งแต่วันที่ 1 ตุลาคม 2567 - 31 ธันวาคม 2567)</t>
  </si>
  <si>
    <t>สำนักงานเศรษฐกิจการคลัง</t>
  </si>
  <si>
    <t>หน่วย : บาท</t>
  </si>
  <si>
    <t>งบประมาณรายจ่าย</t>
  </si>
  <si>
    <t>งบประมาณที่ได้รับ</t>
  </si>
  <si>
    <t>การเบิกจ่ายงบประมาณและการใช้จ่ายงบประมาณ</t>
  </si>
  <si>
    <r>
      <t>งบประมาณ
ที่ได้รับตาม พ.ร.บ.</t>
    </r>
    <r>
      <rPr>
        <b/>
        <vertAlign val="superscript"/>
        <sz val="14"/>
        <rFont val="TH SarabunPSK"/>
        <family val="2"/>
      </rPr>
      <t>1)</t>
    </r>
    <r>
      <rPr>
        <b/>
        <sz val="14"/>
        <rFont val="TH SarabunPSK"/>
        <family val="2"/>
      </rPr>
      <t xml:space="preserve">
คงเหลือ</t>
    </r>
  </si>
  <si>
    <t>เงินงวดที่ได้รับ
คงเหลือ</t>
  </si>
  <si>
    <t>ณ วันที่ 30 กันยายน 2567</t>
  </si>
  <si>
    <r>
      <t>งบประมาณที่ได้รับ 
ตาม พ.ร.บ.</t>
    </r>
    <r>
      <rPr>
        <b/>
        <vertAlign val="superscript"/>
        <sz val="14"/>
        <rFont val="TH SarabunPSK"/>
        <family val="2"/>
      </rPr>
      <t>1)</t>
    </r>
    <r>
      <rPr>
        <b/>
        <sz val="14"/>
        <rFont val="TH SarabunPSK"/>
        <family val="2"/>
      </rPr>
      <t xml:space="preserve">
</t>
    </r>
  </si>
  <si>
    <t>เงินงวดที่ได้รับจัดสรร</t>
  </si>
  <si>
    <t>คงเหลือเงินงวด
ที่ต้องได้รับจัดสรร</t>
  </si>
  <si>
    <t>โอนเปลี่ยนแปลง</t>
  </si>
  <si>
    <t>เงินงวดที่ได้รับจัดสรร
(หลังโอนเปลี่ยนแปลง)</t>
  </si>
  <si>
    <t>ใบสั่งซื้อ/สัญญา
(PO. ในระบบ GFMIS)</t>
  </si>
  <si>
    <r>
      <t xml:space="preserve">เบิกจ่ายสะสม
</t>
    </r>
    <r>
      <rPr>
        <b/>
        <sz val="13"/>
        <rFont val="TH SarabunPSK"/>
        <family val="2"/>
      </rPr>
      <t>(1 ต.ค. 67 - 31 ธ.ค. 67)</t>
    </r>
  </si>
  <si>
    <r>
      <t>ผลการใช้จ่าย</t>
    </r>
    <r>
      <rPr>
        <b/>
        <vertAlign val="superscript"/>
        <sz val="14"/>
        <rFont val="TH SarabunPSK"/>
        <family val="2"/>
      </rPr>
      <t>2)</t>
    </r>
    <r>
      <rPr>
        <b/>
        <sz val="14"/>
        <rFont val="TH SarabunPSK"/>
        <family val="2"/>
      </rPr>
      <t xml:space="preserve">
</t>
    </r>
  </si>
  <si>
    <t>ร้อยละ</t>
  </si>
  <si>
    <r>
      <t>ร้อยละการเบิกจ่ายต่องบประมาณที่ได้รับ
ตาม พ.ร.บ.</t>
    </r>
    <r>
      <rPr>
        <b/>
        <vertAlign val="superscript"/>
        <sz val="14"/>
        <rFont val="TH SarabunPSK"/>
        <family val="2"/>
      </rPr>
      <t>1)</t>
    </r>
  </si>
  <si>
    <r>
      <t xml:space="preserve">เบิกจ่ายสะสม
</t>
    </r>
    <r>
      <rPr>
        <b/>
        <sz val="13"/>
        <rFont val="TH SarabunPSK"/>
        <family val="2"/>
      </rPr>
      <t>(1 ต.ค. 66 - 19 มิ.ย 67)</t>
    </r>
  </si>
  <si>
    <r>
      <t>ผลการใช้จ่าย</t>
    </r>
    <r>
      <rPr>
        <b/>
        <vertAlign val="superscript"/>
        <sz val="14"/>
        <rFont val="TH SarabunPSK"/>
        <family val="2"/>
      </rPr>
      <t>1)</t>
    </r>
    <r>
      <rPr>
        <b/>
        <sz val="14"/>
        <rFont val="TH SarabunPSK"/>
        <family val="2"/>
      </rPr>
      <t xml:space="preserve">
(PO. + เบิกจ่ายสะสม)
</t>
    </r>
  </si>
  <si>
    <t>การใช้จ่าย
ต่องบประมาณฯ พ.ศ. 2566 
ไปพลางก่อน</t>
  </si>
  <si>
    <t>การใช้จ่ายต่องบประมาณที่ได้รับตาม พ.ร.บ.ฯ 2567</t>
  </si>
  <si>
    <t>การเบิกจ่ายสะสม</t>
  </si>
  <si>
    <r>
      <t>เป้าหมาย
การเบิกจ่ายสะสม</t>
    </r>
    <r>
      <rPr>
        <b/>
        <vertAlign val="superscript"/>
        <sz val="14"/>
        <rFont val="TH SarabunPSK"/>
        <family val="2"/>
      </rPr>
      <t>3)</t>
    </r>
    <r>
      <rPr>
        <b/>
        <sz val="14"/>
        <rFont val="TH SarabunPSK"/>
        <family val="2"/>
      </rPr>
      <t xml:space="preserve">
(สิ้นสุดไตรมาสที่ 1)</t>
    </r>
  </si>
  <si>
    <t>ผลต่าง
(สูง/ต่ำกว่า) เป้าหมาย</t>
  </si>
  <si>
    <t>การใช้จ่าย</t>
  </si>
  <si>
    <r>
      <t>เป้าหมาย
การใช้จ่ายสะสม</t>
    </r>
    <r>
      <rPr>
        <b/>
        <vertAlign val="superscript"/>
        <sz val="14"/>
        <color theme="1" tint="0.249977111117893"/>
        <rFont val="TH SarabunPSK"/>
        <family val="2"/>
      </rPr>
      <t>2)</t>
    </r>
    <r>
      <rPr>
        <b/>
        <sz val="14"/>
        <color theme="1" tint="0.249977111117893"/>
        <rFont val="TH SarabunPSK"/>
        <family val="2"/>
      </rPr>
      <t xml:space="preserve">
(สิ้นสุดไตรมาสที่ 3)</t>
    </r>
  </si>
  <si>
    <t>A</t>
  </si>
  <si>
    <t>B</t>
  </si>
  <si>
    <t>(A - B) = C</t>
  </si>
  <si>
    <t>(A + B) = C</t>
  </si>
  <si>
    <t>D</t>
  </si>
  <si>
    <t>E</t>
  </si>
  <si>
    <t>(D + E) = F</t>
  </si>
  <si>
    <t>(E/A)x100 = F</t>
  </si>
  <si>
    <t>(E/A)x100 = G</t>
  </si>
  <si>
    <t>H</t>
  </si>
  <si>
    <t>(G - H)</t>
  </si>
  <si>
    <t>(F/A)x100 = I</t>
  </si>
  <si>
    <t>J</t>
  </si>
  <si>
    <t>(I - J)</t>
  </si>
  <si>
    <t>I</t>
  </si>
  <si>
    <t>(I + J) = K</t>
  </si>
  <si>
    <t>(L/A)x100 = M</t>
  </si>
  <si>
    <t>(K/A)x100 = L</t>
  </si>
  <si>
    <t>(L - H)</t>
  </si>
  <si>
    <t>(A - F)</t>
  </si>
  <si>
    <t>(B - F)</t>
  </si>
  <si>
    <t xml:space="preserve">        - ลักษณะงบดำเนินงาน</t>
  </si>
  <si>
    <t>1. รายจ่ายลงทุน</t>
  </si>
  <si>
    <t xml:space="preserve">    1.1 งบลงทุน</t>
  </si>
  <si>
    <t>-</t>
  </si>
  <si>
    <t xml:space="preserve">            1) ครุภัณฑ์สำนักงาน</t>
  </si>
  <si>
    <t xml:space="preserve">                 1.1) โครงการปรับปรุงระบบกล้องวงจรปิดเพื่อทดแทนของเดิม</t>
  </si>
  <si>
    <t xml:space="preserve">                 1.2) โครงการปรับปรุงระบบตู้สาขาโทรศัพท์เพื่อทดแทนของเดิม</t>
  </si>
  <si>
    <t xml:space="preserve">            2) ครุภัณฑ์คอมพิวเตอร์</t>
  </si>
  <si>
    <t xml:space="preserve">                 2.1) โครงการจัดหาทดแทนระบบคลาวด์เดิมของ สศค.</t>
  </si>
  <si>
    <t xml:space="preserve">                 2.2) โครงการปรับปรุงประสิทธิภาพการบริหารจัดการเว็บไซต์ของ สศค.</t>
  </si>
  <si>
    <t xml:space="preserve">                 2.3) โครงการจัดหาทดแทนระบบห้องสมุดอัตโนมัติ สศค.</t>
  </si>
  <si>
    <t xml:space="preserve">            3) ที่ดินและสิ่งปลูกสร้าง</t>
  </si>
  <si>
    <t xml:space="preserve">                 3.1) ค่าจ้างออกแบบโครงการปรับปรุงอาคาร สศค.</t>
  </si>
  <si>
    <t xml:space="preserve">    1.2 งบรายจ่ายอื่น - รายการเพิ่มทุน/ชำระค่าหุ้น</t>
  </si>
  <si>
    <t>2. รายจ่ายประจำ</t>
  </si>
  <si>
    <t xml:space="preserve">    2.1 ค่าใช้จ่ายบุคลากรภาครัฐ</t>
  </si>
  <si>
    <r>
      <t xml:space="preserve">    2.2 งบดำเนินงาน </t>
    </r>
    <r>
      <rPr>
        <b/>
        <sz val="16"/>
        <rFont val="TH SarabunPSK"/>
        <family val="2"/>
      </rPr>
      <t>(ค่าตอบแทน ใช้สอย วัสดุ และค่าสาธารณูปโภค)</t>
    </r>
  </si>
  <si>
    <r>
      <t xml:space="preserve">    2.3 งบรายจ่ายอื่น - </t>
    </r>
    <r>
      <rPr>
        <b/>
        <sz val="16"/>
        <rFont val="TH SarabunPSK"/>
        <family val="2"/>
      </rPr>
      <t>ลักษณะงบดำเนินงาน</t>
    </r>
  </si>
  <si>
    <t xml:space="preserve">           1) ค่าใช้จ่ายโครงการเวที สศค. (FPO Forum)</t>
  </si>
  <si>
    <t xml:space="preserve">           2) ค่าใช้จ่ายเดินทางไปราชการต่างประเทศชั่วคราว</t>
  </si>
  <si>
    <t xml:space="preserve">           3) โครงการแก้ไขปัญหาหนี้นอกระบบอย่างบูรณาการและยั่งยืน</t>
  </si>
  <si>
    <t xml:space="preserve">           4) โครงการป้องปรามการเงินนอกระบบ</t>
  </si>
  <si>
    <t xml:space="preserve">           5) โครงการดำเนินงานตามพระราชบัญญัติสถาบันการเงินประชาชน พ.ศ. 2562</t>
  </si>
  <si>
    <t xml:space="preserve">           6) โครงการเสริมสร้างความรู้ความเข้าใจเรื่องการคุ้มครองเงินฝากและการคุ้มครองผู้ใช้บริการทางการเงินให้กับประชาขน ภาคธุรกิจ และองค์กรปกครองส่วนท้องถิ่น</t>
  </si>
  <si>
    <t xml:space="preserve">           7) ค่าใช้จ่ายสำหรับการเป็นเจ้าภาพจัดการประชุมประจำปีสภาผู้ว่าการธนาคารโลกและกองทุนการเงินระหว่างประเทศ ปี 2569</t>
  </si>
  <si>
    <t>3. รายจ่ายภาพรวม</t>
  </si>
  <si>
    <r>
      <t>หมายเหตุ</t>
    </r>
    <r>
      <rPr>
        <sz val="14"/>
        <rFont val="TH SarabunPSK"/>
        <family val="2"/>
      </rPr>
      <t xml:space="preserve"> : 1) พ.ร.บ. คือ พระราชบัญญัติงบประมาณรายจ่ายประจำปีงบประมาณ พ.ศ. 2568</t>
    </r>
  </si>
  <si>
    <r>
      <rPr>
        <sz val="16"/>
        <rFont val="TH SarabunPSK"/>
        <family val="2"/>
      </rPr>
      <t xml:space="preserve">             </t>
    </r>
    <r>
      <rPr>
        <sz val="14"/>
        <rFont val="TH SarabunPSK"/>
        <family val="2"/>
      </rPr>
      <t xml:space="preserve">2) ผลการใช้จ่าย คือ ผลการเบิกจ่ายสะสม + ใบสั่งซื้อ/สัญญา (PO.) + การสำรองเงิน (มีหนี้) จากระบบ New GFMIS Thai </t>
    </r>
  </si>
  <si>
    <t>ข้อมูล :</t>
  </si>
  <si>
    <t>สำนักงานเลขานุการกรม</t>
  </si>
  <si>
    <t>ส่วนบริหารงานคลัง</t>
  </si>
  <si>
    <t>งานงบประมาณ</t>
  </si>
  <si>
    <t>02 2739020 #3161</t>
  </si>
  <si>
    <r>
      <t>ร้อยละการใช้จ่าย
ต่องบประมาณที่ได้รับ
ตาม พ.ร.บ.</t>
    </r>
    <r>
      <rPr>
        <b/>
        <vertAlign val="superscript"/>
        <sz val="14"/>
        <rFont val="TH SarabunPSK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</si>
</sst>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\(#,##0.00\)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20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vertAlign val="superscript"/>
      <sz val="14"/>
      <name val="TH SarabunPSK"/>
      <family val="2"/>
    </font>
    <font>
      <b/>
      <sz val="13"/>
      <name val="TH SarabunPSK"/>
      <family val="2"/>
    </font>
    <font>
      <sz val="11"/>
      <color theme="1"/>
      <name val="TH SarabunPSK"/>
      <family val="2"/>
    </font>
    <font>
      <b/>
      <sz val="14"/>
      <color theme="1" tint="0.249977111117893"/>
      <name val="TH SarabunPSK"/>
      <family val="2"/>
    </font>
    <font>
      <b/>
      <vertAlign val="superscript"/>
      <sz val="14"/>
      <color theme="1" tint="0.249977111117893"/>
      <name val="TH SarabunPSK"/>
      <family val="2"/>
    </font>
    <font>
      <b/>
      <sz val="13"/>
      <color theme="1" tint="0.249977111117893"/>
      <name val="TH SarabunPSK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15"/>
      <color rgb="FF002060"/>
      <name val="TH SarabunPSK"/>
      <family val="2"/>
    </font>
    <font>
      <b/>
      <sz val="15"/>
      <name val="TH SarabunPSK"/>
      <family val="2"/>
    </font>
    <font>
      <b/>
      <sz val="15"/>
      <color rgb="FF002060"/>
      <name val="TH SarabunPSK"/>
      <family val="2"/>
    </font>
    <font>
      <b/>
      <sz val="15"/>
      <color theme="1" tint="0.249977111117893"/>
      <name val="TH SarabunPSK"/>
      <family val="2"/>
    </font>
    <font>
      <sz val="18"/>
      <color theme="1"/>
      <name val="TH SarabunPSK"/>
      <family val="2"/>
    </font>
    <font>
      <b/>
      <sz val="18"/>
      <name val="TH SarabunPSK"/>
      <family val="2"/>
    </font>
    <font>
      <sz val="14"/>
      <color rgb="FF002060"/>
      <name val="TH SarabunPSK"/>
      <family val="2"/>
    </font>
    <font>
      <b/>
      <sz val="18"/>
      <color rgb="FF002060"/>
      <name val="TH SarabunPSK"/>
      <family val="2"/>
    </font>
    <font>
      <b/>
      <sz val="18"/>
      <color theme="1" tint="0.249977111117893"/>
      <name val="TH SarabunPSK"/>
      <family val="2"/>
    </font>
    <font>
      <b/>
      <sz val="18"/>
      <color theme="1"/>
      <name val="TH SarabunPSK"/>
      <family val="2"/>
    </font>
    <font>
      <b/>
      <sz val="14"/>
      <color rgb="FF00206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2060"/>
      <name val="TH SarabunPSK"/>
      <family val="2"/>
    </font>
    <font>
      <sz val="16"/>
      <color theme="1" tint="0.249977111117893"/>
      <name val="TH SarabunPSK"/>
      <family val="2"/>
    </font>
    <font>
      <b/>
      <sz val="16"/>
      <color rgb="FF002060"/>
      <name val="TH SarabunPSK"/>
      <family val="2"/>
    </font>
    <font>
      <b/>
      <sz val="16"/>
      <color theme="1" tint="0.249977111117893"/>
      <name val="TH SarabunPSK"/>
      <family val="2"/>
    </font>
    <font>
      <sz val="18"/>
      <name val="TH SarabunPSK"/>
      <family val="2"/>
    </font>
    <font>
      <sz val="18"/>
      <color rgb="FF002060"/>
      <name val="TH SarabunPSK"/>
      <family val="2"/>
    </font>
    <font>
      <sz val="14"/>
      <color theme="1"/>
      <name val="TH SarabunPSK"/>
      <family val="2"/>
    </font>
    <font>
      <u/>
      <sz val="14"/>
      <name val="TH SarabunPSK"/>
      <family val="2"/>
    </font>
    <font>
      <sz val="14"/>
      <name val="TH SarabunPSK"/>
      <family val="2"/>
    </font>
    <font>
      <sz val="14"/>
      <name val="TH SarabunIT๙"/>
      <family val="2"/>
    </font>
    <font>
      <i/>
      <sz val="14"/>
      <color theme="1" tint="0.249977111117893"/>
      <name val="TH SarabunPSK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/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4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/>
    <xf numFmtId="0" fontId="5" fillId="3" borderId="15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8" fillId="3" borderId="6" xfId="0" applyFont="1" applyFill="1" applyBorder="1"/>
    <xf numFmtId="0" fontId="5" fillId="3" borderId="13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 wrapText="1"/>
    </xf>
    <xf numFmtId="0" fontId="9" fillId="3" borderId="23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8" fillId="3" borderId="24" xfId="0" applyFont="1" applyFill="1" applyBorder="1"/>
    <xf numFmtId="0" fontId="7" fillId="3" borderId="21" xfId="0" applyFont="1" applyFill="1" applyBorder="1" applyAlignment="1">
      <alignment horizontal="center" vertical="top" wrapText="1"/>
    </xf>
    <xf numFmtId="0" fontId="7" fillId="3" borderId="25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25" xfId="0" quotePrefix="1" applyFont="1" applyFill="1" applyBorder="1" applyAlignment="1">
      <alignment horizontal="center" vertical="top" wrapText="1"/>
    </xf>
    <xf numFmtId="0" fontId="7" fillId="3" borderId="21" xfId="0" quotePrefix="1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top" wrapText="1"/>
    </xf>
    <xf numFmtId="0" fontId="11" fillId="3" borderId="26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vertical="top"/>
    </xf>
    <xf numFmtId="0" fontId="13" fillId="0" borderId="27" xfId="0" quotePrefix="1" applyFont="1" applyBorder="1" applyAlignment="1">
      <alignment vertical="top"/>
    </xf>
    <xf numFmtId="164" fontId="13" fillId="0" borderId="28" xfId="1" applyFont="1" applyBorder="1" applyAlignment="1">
      <alignment vertical="top"/>
    </xf>
    <xf numFmtId="164" fontId="13" fillId="0" borderId="29" xfId="1" applyFont="1" applyBorder="1" applyAlignment="1">
      <alignment vertical="top"/>
    </xf>
    <xf numFmtId="164" fontId="13" fillId="0" borderId="30" xfId="1" applyFont="1" applyBorder="1" applyAlignment="1">
      <alignment vertical="top"/>
    </xf>
    <xf numFmtId="164" fontId="13" fillId="0" borderId="31" xfId="1" applyFont="1" applyBorder="1" applyAlignment="1">
      <alignment vertical="top"/>
    </xf>
    <xf numFmtId="164" fontId="14" fillId="0" borderId="28" xfId="1" applyFont="1" applyBorder="1" applyAlignment="1">
      <alignment vertical="top"/>
    </xf>
    <xf numFmtId="164" fontId="14" fillId="0" borderId="30" xfId="1" applyFont="1" applyBorder="1" applyAlignment="1">
      <alignment vertical="top"/>
    </xf>
    <xf numFmtId="2" fontId="14" fillId="0" borderId="30" xfId="2" applyNumberFormat="1" applyFont="1" applyBorder="1" applyAlignment="1">
      <alignment horizontal="center" vertical="top"/>
    </xf>
    <xf numFmtId="164" fontId="15" fillId="4" borderId="18" xfId="1" applyFont="1" applyFill="1" applyBorder="1" applyAlignment="1">
      <alignment horizontal="center" vertical="top"/>
    </xf>
    <xf numFmtId="2" fontId="16" fillId="4" borderId="18" xfId="2" applyNumberFormat="1" applyFont="1" applyFill="1" applyBorder="1" applyAlignment="1">
      <alignment horizontal="center" vertical="top"/>
    </xf>
    <xf numFmtId="164" fontId="14" fillId="0" borderId="29" xfId="1" applyFont="1" applyBorder="1" applyAlignment="1">
      <alignment vertical="top"/>
    </xf>
    <xf numFmtId="164" fontId="17" fillId="4" borderId="18" xfId="1" applyFont="1" applyFill="1" applyBorder="1" applyAlignment="1">
      <alignment horizontal="center" vertical="top"/>
    </xf>
    <xf numFmtId="2" fontId="17" fillId="4" borderId="12" xfId="2" applyNumberFormat="1" applyFont="1" applyFill="1" applyBorder="1" applyAlignment="1">
      <alignment horizontal="center" vertical="top"/>
    </xf>
    <xf numFmtId="2" fontId="15" fillId="2" borderId="0" xfId="1" applyNumberFormat="1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8" fillId="2" borderId="0" xfId="0" applyFont="1" applyFill="1" applyAlignment="1">
      <alignment vertical="top"/>
    </xf>
    <xf numFmtId="0" fontId="19" fillId="5" borderId="32" xfId="0" applyFont="1" applyFill="1" applyBorder="1" applyAlignment="1">
      <alignment vertical="top"/>
    </xf>
    <xf numFmtId="164" fontId="19" fillId="5" borderId="10" xfId="1" applyFont="1" applyFill="1" applyBorder="1" applyAlignment="1">
      <alignment vertical="top"/>
    </xf>
    <xf numFmtId="164" fontId="19" fillId="5" borderId="33" xfId="1" applyFont="1" applyFill="1" applyBorder="1" applyAlignment="1">
      <alignment vertical="top"/>
    </xf>
    <xf numFmtId="164" fontId="20" fillId="5" borderId="34" xfId="1" applyFont="1" applyFill="1" applyBorder="1" applyAlignment="1">
      <alignment vertical="top"/>
    </xf>
    <xf numFmtId="164" fontId="19" fillId="5" borderId="9" xfId="1" applyFont="1" applyFill="1" applyBorder="1" applyAlignment="1">
      <alignment vertical="top"/>
    </xf>
    <xf numFmtId="164" fontId="21" fillId="5" borderId="33" xfId="1" applyFont="1" applyFill="1" applyBorder="1" applyAlignment="1">
      <alignment vertical="top"/>
    </xf>
    <xf numFmtId="2" fontId="21" fillId="5" borderId="33" xfId="2" applyNumberFormat="1" applyFont="1" applyFill="1" applyBorder="1" applyAlignment="1">
      <alignment horizontal="center" vertical="top"/>
    </xf>
    <xf numFmtId="2" fontId="21" fillId="5" borderId="33" xfId="2" applyNumberFormat="1" applyFont="1" applyFill="1" applyBorder="1" applyAlignment="1">
      <alignment horizontal="center"/>
    </xf>
    <xf numFmtId="2" fontId="19" fillId="5" borderId="33" xfId="2" applyNumberFormat="1" applyFont="1" applyFill="1" applyBorder="1" applyAlignment="1">
      <alignment horizontal="center" vertical="top"/>
    </xf>
    <xf numFmtId="165" fontId="21" fillId="5" borderId="33" xfId="2" applyNumberFormat="1" applyFont="1" applyFill="1" applyBorder="1" applyAlignment="1">
      <alignment horizontal="center"/>
    </xf>
    <xf numFmtId="164" fontId="21" fillId="5" borderId="10" xfId="1" applyFont="1" applyFill="1" applyBorder="1" applyAlignment="1">
      <alignment vertical="top"/>
    </xf>
    <xf numFmtId="2" fontId="22" fillId="5" borderId="33" xfId="2" applyNumberFormat="1" applyFont="1" applyFill="1" applyBorder="1" applyAlignment="1">
      <alignment horizontal="center" vertical="top"/>
    </xf>
    <xf numFmtId="165" fontId="22" fillId="5" borderId="35" xfId="2" applyNumberFormat="1" applyFont="1" applyFill="1" applyBorder="1" applyAlignment="1">
      <alignment horizontal="center"/>
    </xf>
    <xf numFmtId="2" fontId="19" fillId="2" borderId="0" xfId="1" applyNumberFormat="1" applyFont="1" applyFill="1" applyBorder="1" applyAlignment="1">
      <alignment horizontal="center" vertical="top"/>
    </xf>
    <xf numFmtId="0" fontId="18" fillId="0" borderId="0" xfId="0" applyFont="1" applyAlignment="1">
      <alignment vertical="top"/>
    </xf>
    <xf numFmtId="0" fontId="23" fillId="2" borderId="0" xfId="0" applyFont="1" applyFill="1" applyAlignment="1">
      <alignment vertical="top"/>
    </xf>
    <xf numFmtId="0" fontId="19" fillId="0" borderId="36" xfId="0" applyFont="1" applyBorder="1" applyAlignment="1">
      <alignment vertical="top"/>
    </xf>
    <xf numFmtId="164" fontId="19" fillId="0" borderId="37" xfId="1" applyFont="1" applyBorder="1" applyAlignment="1">
      <alignment vertical="top"/>
    </xf>
    <xf numFmtId="164" fontId="24" fillId="0" borderId="37" xfId="1" applyFont="1" applyBorder="1" applyAlignment="1">
      <alignment vertical="top"/>
    </xf>
    <xf numFmtId="164" fontId="19" fillId="0" borderId="38" xfId="1" applyFont="1" applyBorder="1" applyAlignment="1">
      <alignment vertical="top"/>
    </xf>
    <xf numFmtId="164" fontId="19" fillId="0" borderId="39" xfId="1" applyFont="1" applyBorder="1" applyAlignment="1">
      <alignment vertical="top"/>
    </xf>
    <xf numFmtId="164" fontId="21" fillId="0" borderId="37" xfId="1" applyFont="1" applyBorder="1" applyAlignment="1">
      <alignment vertical="top"/>
    </xf>
    <xf numFmtId="164" fontId="21" fillId="0" borderId="37" xfId="1" applyFont="1" applyBorder="1" applyAlignment="1">
      <alignment horizontal="center" vertical="top"/>
    </xf>
    <xf numFmtId="0" fontId="22" fillId="4" borderId="13" xfId="0" applyFont="1" applyFill="1" applyBorder="1" applyAlignment="1">
      <alignment vertical="top"/>
    </xf>
    <xf numFmtId="164" fontId="21" fillId="0" borderId="37" xfId="1" applyFont="1" applyBorder="1" applyAlignment="1">
      <alignment horizontal="center" vertical="center"/>
    </xf>
    <xf numFmtId="164" fontId="21" fillId="0" borderId="38" xfId="1" applyFont="1" applyBorder="1" applyAlignment="1">
      <alignment vertical="top"/>
    </xf>
    <xf numFmtId="2" fontId="21" fillId="0" borderId="37" xfId="2" applyNumberFormat="1" applyFont="1" applyBorder="1" applyAlignment="1">
      <alignment horizontal="center" vertical="top"/>
    </xf>
    <xf numFmtId="2" fontId="21" fillId="0" borderId="30" xfId="2" applyNumberFormat="1" applyFont="1" applyBorder="1" applyAlignment="1">
      <alignment horizontal="center" vertical="top"/>
    </xf>
    <xf numFmtId="0" fontId="22" fillId="4" borderId="23" xfId="0" applyFont="1" applyFill="1" applyBorder="1" applyAlignment="1">
      <alignment vertical="top"/>
    </xf>
    <xf numFmtId="2" fontId="19" fillId="2" borderId="0" xfId="1" applyNumberFormat="1" applyFont="1" applyFill="1" applyBorder="1" applyAlignment="1">
      <alignment vertical="top"/>
    </xf>
    <xf numFmtId="0" fontId="23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25" fillId="0" borderId="28" xfId="0" applyFont="1" applyBorder="1" applyAlignment="1">
      <alignment vertical="top"/>
    </xf>
    <xf numFmtId="164" fontId="26" fillId="0" borderId="29" xfId="1" applyFont="1" applyBorder="1" applyAlignment="1">
      <alignment vertical="top"/>
    </xf>
    <xf numFmtId="164" fontId="26" fillId="0" borderId="30" xfId="1" applyFont="1" applyBorder="1" applyAlignment="1">
      <alignment vertical="top"/>
    </xf>
    <xf numFmtId="164" fontId="26" fillId="0" borderId="31" xfId="1" applyFont="1" applyBorder="1" applyAlignment="1">
      <alignment vertical="top"/>
    </xf>
    <xf numFmtId="164" fontId="27" fillId="0" borderId="30" xfId="1" applyFont="1" applyBorder="1" applyAlignment="1">
      <alignment vertical="top"/>
    </xf>
    <xf numFmtId="164" fontId="27" fillId="0" borderId="18" xfId="1" applyFont="1" applyBorder="1" applyAlignment="1">
      <alignment vertical="top"/>
    </xf>
    <xf numFmtId="164" fontId="27" fillId="0" borderId="30" xfId="1" applyFont="1" applyBorder="1" applyAlignment="1">
      <alignment horizontal="center" vertical="top"/>
    </xf>
    <xf numFmtId="0" fontId="28" fillId="4" borderId="18" xfId="0" applyFont="1" applyFill="1" applyBorder="1" applyAlignment="1">
      <alignment vertical="top"/>
    </xf>
    <xf numFmtId="164" fontId="27" fillId="0" borderId="30" xfId="1" applyFont="1" applyBorder="1" applyAlignment="1">
      <alignment vertical="center"/>
    </xf>
    <xf numFmtId="164" fontId="27" fillId="0" borderId="40" xfId="1" applyFont="1" applyBorder="1" applyAlignment="1">
      <alignment vertical="top"/>
    </xf>
    <xf numFmtId="2" fontId="27" fillId="0" borderId="18" xfId="2" applyNumberFormat="1" applyFont="1" applyBorder="1" applyAlignment="1">
      <alignment horizontal="center" vertical="top"/>
    </xf>
    <xf numFmtId="2" fontId="27" fillId="0" borderId="41" xfId="2" applyNumberFormat="1" applyFont="1" applyBorder="1" applyAlignment="1">
      <alignment horizontal="center" vertical="top"/>
    </xf>
    <xf numFmtId="0" fontId="28" fillId="4" borderId="12" xfId="0" applyFont="1" applyFill="1" applyBorder="1" applyAlignment="1">
      <alignment vertical="top"/>
    </xf>
    <xf numFmtId="2" fontId="26" fillId="2" borderId="0" xfId="1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26" fillId="0" borderId="28" xfId="0" applyFont="1" applyBorder="1" applyAlignment="1">
      <alignment vertical="top" wrapText="1"/>
    </xf>
    <xf numFmtId="164" fontId="27" fillId="0" borderId="30" xfId="1" applyFont="1" applyBorder="1" applyAlignment="1">
      <alignment horizontal="center" vertical="center"/>
    </xf>
    <xf numFmtId="0" fontId="26" fillId="0" borderId="42" xfId="0" applyFont="1" applyBorder="1" applyAlignment="1">
      <alignment vertical="top" wrapText="1"/>
    </xf>
    <xf numFmtId="164" fontId="26" fillId="0" borderId="43" xfId="1" applyFont="1" applyBorder="1" applyAlignment="1">
      <alignment vertical="top"/>
    </xf>
    <xf numFmtId="0" fontId="19" fillId="0" borderId="42" xfId="0" applyFont="1" applyBorder="1" applyAlignment="1">
      <alignment vertical="top" wrapText="1"/>
    </xf>
    <xf numFmtId="164" fontId="19" fillId="0" borderId="43" xfId="1" applyFont="1" applyBorder="1" applyAlignment="1">
      <alignment vertical="top"/>
    </xf>
    <xf numFmtId="164" fontId="24" fillId="0" borderId="18" xfId="1" applyFont="1" applyBorder="1" applyAlignment="1">
      <alignment vertical="top"/>
    </xf>
    <xf numFmtId="164" fontId="5" fillId="0" borderId="40" xfId="1" applyFont="1" applyBorder="1" applyAlignment="1">
      <alignment vertical="top"/>
    </xf>
    <xf numFmtId="164" fontId="5" fillId="0" borderId="0" xfId="1" applyFont="1" applyBorder="1" applyAlignment="1">
      <alignment vertical="top"/>
    </xf>
    <xf numFmtId="164" fontId="21" fillId="0" borderId="18" xfId="1" applyFont="1" applyBorder="1" applyAlignment="1">
      <alignment vertical="top"/>
    </xf>
    <xf numFmtId="164" fontId="21" fillId="0" borderId="41" xfId="1" applyFont="1" applyBorder="1" applyAlignment="1">
      <alignment vertical="top"/>
    </xf>
    <xf numFmtId="2" fontId="21" fillId="0" borderId="41" xfId="2" applyNumberFormat="1" applyFont="1" applyBorder="1" applyAlignment="1">
      <alignment horizontal="center" vertical="top"/>
    </xf>
    <xf numFmtId="0" fontId="22" fillId="4" borderId="18" xfId="0" applyFont="1" applyFill="1" applyBorder="1" applyAlignment="1">
      <alignment vertical="top"/>
    </xf>
    <xf numFmtId="2" fontId="21" fillId="0" borderId="18" xfId="2" applyNumberFormat="1" applyFont="1" applyBorder="1" applyAlignment="1">
      <alignment horizontal="center" vertical="top"/>
    </xf>
    <xf numFmtId="164" fontId="21" fillId="0" borderId="43" xfId="1" applyFont="1" applyBorder="1" applyAlignment="1">
      <alignment vertical="top"/>
    </xf>
    <xf numFmtId="0" fontId="22" fillId="4" borderId="12" xfId="0" applyFont="1" applyFill="1" applyBorder="1" applyAlignment="1">
      <alignment vertical="top"/>
    </xf>
    <xf numFmtId="0" fontId="18" fillId="2" borderId="0" xfId="0" applyFont="1" applyFill="1"/>
    <xf numFmtId="0" fontId="19" fillId="5" borderId="32" xfId="0" applyFont="1" applyFill="1" applyBorder="1"/>
    <xf numFmtId="164" fontId="19" fillId="5" borderId="10" xfId="1" applyFont="1" applyFill="1" applyBorder="1"/>
    <xf numFmtId="164" fontId="19" fillId="5" borderId="33" xfId="1" applyFont="1" applyFill="1" applyBorder="1"/>
    <xf numFmtId="164" fontId="19" fillId="5" borderId="9" xfId="1" applyFont="1" applyFill="1" applyBorder="1"/>
    <xf numFmtId="164" fontId="21" fillId="5" borderId="33" xfId="1" applyFont="1" applyFill="1" applyBorder="1"/>
    <xf numFmtId="2" fontId="19" fillId="5" borderId="33" xfId="2" applyNumberFormat="1" applyFont="1" applyFill="1" applyBorder="1" applyAlignment="1">
      <alignment horizontal="center"/>
    </xf>
    <xf numFmtId="164" fontId="21" fillId="5" borderId="10" xfId="1" applyFont="1" applyFill="1" applyBorder="1"/>
    <xf numFmtId="2" fontId="22" fillId="5" borderId="33" xfId="2" applyNumberFormat="1" applyFont="1" applyFill="1" applyBorder="1" applyAlignment="1">
      <alignment horizontal="center"/>
    </xf>
    <xf numFmtId="2" fontId="19" fillId="2" borderId="0" xfId="1" applyNumberFormat="1" applyFont="1" applyFill="1" applyBorder="1" applyAlignment="1">
      <alignment horizontal="center"/>
    </xf>
    <xf numFmtId="0" fontId="18" fillId="0" borderId="0" xfId="0" applyFont="1"/>
    <xf numFmtId="164" fontId="19" fillId="4" borderId="13" xfId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>
      <alignment horizontal="center" vertical="top"/>
    </xf>
    <xf numFmtId="164" fontId="22" fillId="4" borderId="13" xfId="1" applyFont="1" applyFill="1" applyBorder="1" applyAlignment="1">
      <alignment horizontal="center" vertical="top"/>
    </xf>
    <xf numFmtId="2" fontId="22" fillId="4" borderId="23" xfId="2" applyNumberFormat="1" applyFont="1" applyFill="1" applyBorder="1" applyAlignment="1">
      <alignment horizontal="center" vertical="top"/>
    </xf>
    <xf numFmtId="0" fontId="19" fillId="0" borderId="28" xfId="0" applyFont="1" applyBorder="1" applyAlignment="1">
      <alignment vertical="top"/>
    </xf>
    <xf numFmtId="164" fontId="19" fillId="0" borderId="30" xfId="1" applyFont="1" applyBorder="1" applyAlignment="1">
      <alignment vertical="top"/>
    </xf>
    <xf numFmtId="164" fontId="19" fillId="0" borderId="29" xfId="1" applyFont="1" applyBorder="1" applyAlignment="1">
      <alignment vertical="top"/>
    </xf>
    <xf numFmtId="164" fontId="19" fillId="0" borderId="31" xfId="1" applyFont="1" applyBorder="1" applyAlignment="1">
      <alignment vertical="top"/>
    </xf>
    <xf numFmtId="164" fontId="21" fillId="0" borderId="30" xfId="1" applyFont="1" applyBorder="1" applyAlignment="1">
      <alignment vertical="top"/>
    </xf>
    <xf numFmtId="164" fontId="21" fillId="0" borderId="44" xfId="1" applyFont="1" applyBorder="1" applyAlignment="1">
      <alignment vertical="top"/>
    </xf>
    <xf numFmtId="164" fontId="19" fillId="4" borderId="18" xfId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>
      <alignment horizontal="center" vertical="top"/>
    </xf>
    <xf numFmtId="164" fontId="21" fillId="0" borderId="29" xfId="1" applyFont="1" applyBorder="1" applyAlignment="1">
      <alignment vertical="top"/>
    </xf>
    <xf numFmtId="164" fontId="22" fillId="4" borderId="18" xfId="1" applyFont="1" applyFill="1" applyBorder="1" applyAlignment="1">
      <alignment horizontal="center" vertical="top"/>
    </xf>
    <xf numFmtId="2" fontId="22" fillId="4" borderId="12" xfId="2" applyNumberFormat="1" applyFont="1" applyFill="1" applyBorder="1" applyAlignment="1">
      <alignment horizontal="center" vertical="top"/>
    </xf>
    <xf numFmtId="0" fontId="19" fillId="0" borderId="28" xfId="0" applyFont="1" applyBorder="1" applyAlignment="1">
      <alignment vertical="top" wrapText="1"/>
    </xf>
    <xf numFmtId="164" fontId="5" fillId="0" borderId="30" xfId="1" applyFont="1" applyBorder="1" applyAlignment="1">
      <alignment vertical="top"/>
    </xf>
    <xf numFmtId="0" fontId="26" fillId="0" borderId="28" xfId="0" applyFont="1" applyBorder="1" applyAlignment="1">
      <alignment vertical="top"/>
    </xf>
    <xf numFmtId="164" fontId="27" fillId="0" borderId="44" xfId="1" applyFont="1" applyBorder="1" applyAlignment="1">
      <alignment vertical="top"/>
    </xf>
    <xf numFmtId="2" fontId="27" fillId="0" borderId="30" xfId="2" applyNumberFormat="1" applyFont="1" applyBorder="1" applyAlignment="1">
      <alignment horizontal="center" vertical="top"/>
    </xf>
    <xf numFmtId="49" fontId="27" fillId="0" borderId="30" xfId="1" applyNumberFormat="1" applyFont="1" applyBorder="1" applyAlignment="1">
      <alignment horizontal="center" vertical="top"/>
    </xf>
    <xf numFmtId="164" fontId="25" fillId="4" borderId="18" xfId="1" applyFont="1" applyFill="1" applyBorder="1" applyAlignment="1">
      <alignment horizontal="center" vertical="top"/>
    </xf>
    <xf numFmtId="2" fontId="29" fillId="4" borderId="18" xfId="2" applyNumberFormat="1" applyFont="1" applyFill="1" applyBorder="1" applyAlignment="1">
      <alignment horizontal="center" vertical="top"/>
    </xf>
    <xf numFmtId="164" fontId="27" fillId="0" borderId="29" xfId="1" applyFont="1" applyBorder="1" applyAlignment="1">
      <alignment vertical="top"/>
    </xf>
    <xf numFmtId="164" fontId="30" fillId="4" borderId="18" xfId="1" applyFont="1" applyFill="1" applyBorder="1" applyAlignment="1">
      <alignment horizontal="center" vertical="top"/>
    </xf>
    <xf numFmtId="2" fontId="30" fillId="4" borderId="12" xfId="2" applyNumberFormat="1" applyFont="1" applyFill="1" applyBorder="1" applyAlignment="1">
      <alignment horizontal="center" vertical="top"/>
    </xf>
    <xf numFmtId="2" fontId="25" fillId="2" borderId="0" xfId="1" applyNumberFormat="1" applyFont="1" applyFill="1" applyBorder="1" applyAlignment="1">
      <alignment horizontal="center" vertical="top"/>
    </xf>
    <xf numFmtId="0" fontId="26" fillId="0" borderId="28" xfId="0" applyFont="1" applyBorder="1" applyAlignment="1">
      <alignment horizontal="left" vertical="top" wrapText="1"/>
    </xf>
    <xf numFmtId="0" fontId="27" fillId="0" borderId="30" xfId="2" applyNumberFormat="1" applyFont="1" applyBorder="1" applyAlignment="1">
      <alignment horizontal="center" vertical="top"/>
    </xf>
    <xf numFmtId="0" fontId="31" fillId="0" borderId="28" xfId="0" applyFont="1" applyBorder="1" applyAlignment="1">
      <alignment vertical="top" wrapText="1"/>
    </xf>
    <xf numFmtId="164" fontId="31" fillId="0" borderId="30" xfId="1" applyFont="1" applyBorder="1" applyAlignment="1">
      <alignment vertical="top"/>
    </xf>
    <xf numFmtId="164" fontId="31" fillId="0" borderId="29" xfId="1" applyFont="1" applyBorder="1" applyAlignment="1">
      <alignment vertical="top"/>
    </xf>
    <xf numFmtId="164" fontId="31" fillId="0" borderId="31" xfId="1" applyFont="1" applyBorder="1" applyAlignment="1">
      <alignment vertical="top"/>
    </xf>
    <xf numFmtId="164" fontId="32" fillId="0" borderId="30" xfId="1" applyFont="1" applyBorder="1" applyAlignment="1">
      <alignment vertical="top"/>
    </xf>
    <xf numFmtId="164" fontId="32" fillId="0" borderId="44" xfId="1" applyFont="1" applyBorder="1" applyAlignment="1">
      <alignment vertical="top"/>
    </xf>
    <xf numFmtId="2" fontId="32" fillId="0" borderId="30" xfId="2" applyNumberFormat="1" applyFont="1" applyBorder="1" applyAlignment="1">
      <alignment horizontal="center" vertical="top"/>
    </xf>
    <xf numFmtId="164" fontId="32" fillId="0" borderId="29" xfId="1" applyFont="1" applyBorder="1" applyAlignment="1">
      <alignment vertical="top"/>
    </xf>
    <xf numFmtId="0" fontId="19" fillId="5" borderId="45" xfId="0" applyFont="1" applyFill="1" applyBorder="1"/>
    <xf numFmtId="164" fontId="19" fillId="5" borderId="46" xfId="0" applyNumberFormat="1" applyFont="1" applyFill="1" applyBorder="1"/>
    <xf numFmtId="164" fontId="19" fillId="5" borderId="47" xfId="0" applyNumberFormat="1" applyFont="1" applyFill="1" applyBorder="1"/>
    <xf numFmtId="164" fontId="19" fillId="5" borderId="46" xfId="1" applyFont="1" applyFill="1" applyBorder="1"/>
    <xf numFmtId="164" fontId="19" fillId="5" borderId="48" xfId="0" applyNumberFormat="1" applyFont="1" applyFill="1" applyBorder="1"/>
    <xf numFmtId="164" fontId="21" fillId="5" borderId="47" xfId="0" applyNumberFormat="1" applyFont="1" applyFill="1" applyBorder="1"/>
    <xf numFmtId="2" fontId="21" fillId="5" borderId="47" xfId="2" applyNumberFormat="1" applyFont="1" applyFill="1" applyBorder="1" applyAlignment="1">
      <alignment horizontal="center"/>
    </xf>
    <xf numFmtId="2" fontId="19" fillId="5" borderId="47" xfId="2" applyNumberFormat="1" applyFont="1" applyFill="1" applyBorder="1" applyAlignment="1">
      <alignment horizontal="center"/>
    </xf>
    <xf numFmtId="165" fontId="21" fillId="5" borderId="47" xfId="2" applyNumberFormat="1" applyFont="1" applyFill="1" applyBorder="1" applyAlignment="1">
      <alignment horizontal="center"/>
    </xf>
    <xf numFmtId="164" fontId="21" fillId="5" borderId="46" xfId="0" applyNumberFormat="1" applyFont="1" applyFill="1" applyBorder="1"/>
    <xf numFmtId="2" fontId="22" fillId="5" borderId="47" xfId="2" applyNumberFormat="1" applyFont="1" applyFill="1" applyBorder="1" applyAlignment="1">
      <alignment horizontal="center"/>
    </xf>
    <xf numFmtId="165" fontId="22" fillId="5" borderId="49" xfId="2" applyNumberFormat="1" applyFont="1" applyFill="1" applyBorder="1" applyAlignment="1">
      <alignment horizontal="center"/>
    </xf>
    <xf numFmtId="0" fontId="26" fillId="2" borderId="0" xfId="0" applyFont="1" applyFill="1" applyBorder="1"/>
    <xf numFmtId="164" fontId="26" fillId="2" borderId="0" xfId="1" applyFont="1" applyFill="1" applyBorder="1"/>
    <xf numFmtId="1" fontId="26" fillId="2" borderId="0" xfId="2" applyNumberFormat="1" applyFont="1" applyFill="1" applyBorder="1" applyAlignment="1">
      <alignment horizontal="center"/>
    </xf>
    <xf numFmtId="0" fontId="33" fillId="2" borderId="0" xfId="0" applyFont="1" applyFill="1"/>
    <xf numFmtId="0" fontId="34" fillId="2" borderId="0" xfId="0" applyFont="1" applyFill="1" applyBorder="1"/>
    <xf numFmtId="164" fontId="35" fillId="2" borderId="0" xfId="1" applyFont="1" applyFill="1" applyBorder="1"/>
    <xf numFmtId="1" fontId="35" fillId="2" borderId="0" xfId="2" applyNumberFormat="1" applyFont="1" applyFill="1" applyBorder="1" applyAlignment="1">
      <alignment horizontal="center"/>
    </xf>
    <xf numFmtId="0" fontId="35" fillId="2" borderId="0" xfId="0" applyFont="1" applyFill="1" applyBorder="1"/>
    <xf numFmtId="0" fontId="33" fillId="0" borderId="0" xfId="0" applyFont="1"/>
    <xf numFmtId="0" fontId="3" fillId="2" borderId="0" xfId="0" applyFont="1" applyFill="1" applyAlignment="1"/>
    <xf numFmtId="164" fontId="26" fillId="2" borderId="0" xfId="1" applyFont="1" applyFill="1" applyBorder="1" applyAlignment="1"/>
    <xf numFmtId="0" fontId="26" fillId="2" borderId="0" xfId="0" applyFont="1" applyFill="1" applyBorder="1" applyAlignment="1"/>
    <xf numFmtId="0" fontId="3" fillId="0" borderId="0" xfId="0" applyFont="1" applyAlignment="1"/>
    <xf numFmtId="0" fontId="36" fillId="2" borderId="0" xfId="0" applyFont="1" applyFill="1" applyBorder="1"/>
    <xf numFmtId="0" fontId="33" fillId="0" borderId="0" xfId="0" applyFont="1" applyAlignment="1"/>
    <xf numFmtId="0" fontId="37" fillId="0" borderId="0" xfId="0" applyFont="1" applyBorder="1" applyAlignment="1"/>
    <xf numFmtId="164" fontId="35" fillId="0" borderId="0" xfId="1" applyFont="1" applyBorder="1" applyAlignment="1"/>
    <xf numFmtId="1" fontId="35" fillId="0" borderId="0" xfId="2" applyNumberFormat="1" applyFont="1" applyBorder="1" applyAlignment="1">
      <alignment horizontal="center"/>
    </xf>
    <xf numFmtId="0" fontId="35" fillId="0" borderId="0" xfId="0" applyFont="1" applyBorder="1" applyAlignment="1"/>
    <xf numFmtId="0" fontId="35" fillId="2" borderId="0" xfId="0" applyFont="1" applyFill="1" applyBorder="1" applyAlignment="1"/>
    <xf numFmtId="0" fontId="38" fillId="0" borderId="0" xfId="0" applyFont="1"/>
    <xf numFmtId="0" fontId="38" fillId="2" borderId="0" xfId="0" applyFont="1" applyFill="1"/>
    <xf numFmtId="0" fontId="5" fillId="3" borderId="16" xfId="0" applyFont="1" applyFill="1" applyBorder="1" applyAlignment="1">
      <alignment horizontal="center" vertical="top" wrapText="1"/>
    </xf>
    <xf numFmtId="0" fontId="5" fillId="3" borderId="40" xfId="0" applyFont="1" applyFill="1" applyBorder="1" applyAlignment="1">
      <alignment horizontal="center" vertical="top" wrapText="1"/>
    </xf>
    <xf numFmtId="0" fontId="5" fillId="3" borderId="50" xfId="0" applyFont="1" applyFill="1" applyBorder="1" applyAlignment="1">
      <alignment horizontal="center" vertical="top" wrapText="1"/>
    </xf>
    <xf numFmtId="0" fontId="5" fillId="3" borderId="51" xfId="0" applyFont="1" applyFill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164" fontId="14" fillId="0" borderId="52" xfId="1" applyFont="1" applyBorder="1" applyAlignment="1">
      <alignment horizontal="center" vertical="top"/>
    </xf>
    <xf numFmtId="164" fontId="21" fillId="5" borderId="11" xfId="1" applyNumberFormat="1" applyFont="1" applyFill="1" applyBorder="1" applyAlignment="1">
      <alignment horizontal="center"/>
    </xf>
    <xf numFmtId="164" fontId="21" fillId="0" borderId="53" xfId="1" applyFont="1" applyBorder="1" applyAlignment="1">
      <alignment horizontal="center" vertical="top"/>
    </xf>
    <xf numFmtId="164" fontId="27" fillId="0" borderId="52" xfId="1" applyFont="1" applyBorder="1" applyAlignment="1">
      <alignment horizontal="center" vertical="top"/>
    </xf>
    <xf numFmtId="164" fontId="21" fillId="0" borderId="54" xfId="1" applyFont="1" applyBorder="1" applyAlignment="1">
      <alignment horizontal="center" vertical="top"/>
    </xf>
    <xf numFmtId="164" fontId="21" fillId="0" borderId="52" xfId="1" applyFont="1" applyBorder="1" applyAlignment="1">
      <alignment horizontal="center" vertical="top"/>
    </xf>
    <xf numFmtId="164" fontId="32" fillId="0" borderId="52" xfId="1" applyFont="1" applyBorder="1" applyAlignment="1">
      <alignment horizontal="center" vertical="top"/>
    </xf>
    <xf numFmtId="164" fontId="21" fillId="5" borderId="55" xfId="1" applyNumberFormat="1" applyFont="1" applyFill="1" applyBorder="1" applyAlignment="1">
      <alignment horizontal="center"/>
    </xf>
    <xf numFmtId="0" fontId="5" fillId="3" borderId="56" xfId="0" applyFont="1" applyFill="1" applyBorder="1" applyAlignment="1">
      <alignment horizontal="center" vertical="top" wrapText="1"/>
    </xf>
    <xf numFmtId="0" fontId="5" fillId="3" borderId="57" xfId="0" applyFont="1" applyFill="1" applyBorder="1" applyAlignment="1">
      <alignment horizontal="center" vertical="top" wrapText="1"/>
    </xf>
    <xf numFmtId="0" fontId="7" fillId="3" borderId="58" xfId="0" applyFont="1" applyFill="1" applyBorder="1" applyAlignment="1">
      <alignment horizontal="center" vertical="top" wrapText="1"/>
    </xf>
    <xf numFmtId="164" fontId="14" fillId="0" borderId="27" xfId="1" applyFont="1" applyBorder="1" applyAlignment="1">
      <alignment horizontal="center" vertical="top"/>
    </xf>
    <xf numFmtId="164" fontId="21" fillId="5" borderId="59" xfId="1" applyFont="1" applyFill="1" applyBorder="1" applyAlignment="1">
      <alignment horizontal="center"/>
    </xf>
    <xf numFmtId="164" fontId="21" fillId="0" borderId="60" xfId="1" applyFont="1" applyBorder="1" applyAlignment="1">
      <alignment horizontal="center" vertical="top"/>
    </xf>
    <xf numFmtId="164" fontId="27" fillId="0" borderId="27" xfId="1" applyFont="1" applyBorder="1" applyAlignment="1">
      <alignment horizontal="center" vertical="top"/>
    </xf>
    <xf numFmtId="164" fontId="21" fillId="0" borderId="61" xfId="1" applyFont="1" applyBorder="1" applyAlignment="1">
      <alignment horizontal="center" vertical="top"/>
    </xf>
    <xf numFmtId="164" fontId="21" fillId="0" borderId="27" xfId="1" applyFont="1" applyBorder="1" applyAlignment="1">
      <alignment horizontal="center" vertical="top"/>
    </xf>
    <xf numFmtId="164" fontId="32" fillId="0" borderId="27" xfId="1" applyFont="1" applyBorder="1" applyAlignment="1">
      <alignment horizontal="center" vertical="top"/>
    </xf>
    <xf numFmtId="164" fontId="21" fillId="5" borderId="62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6C2C1-762A-4450-AD55-57DEC68E7F4D}">
  <sheetPr>
    <tabColor theme="9" tint="-0.249977111117893"/>
    <pageSetUpPr fitToPage="1"/>
  </sheetPr>
  <dimension ref="A2:AC67"/>
  <sheetViews>
    <sheetView tabSelected="1" topLeftCell="B1" zoomScale="85" zoomScaleNormal="85" zoomScaleSheetLayoutView="145" zoomScalePageLayoutView="80" workbookViewId="0">
      <selection activeCell="J42" sqref="J42"/>
    </sheetView>
  </sheetViews>
  <sheetFormatPr defaultColWidth="9.140625" defaultRowHeight="21"/>
  <cols>
    <col min="1" max="1" width="1.42578125" style="7" hidden="1" customWidth="1"/>
    <col min="2" max="2" width="1.42578125" style="7" customWidth="1"/>
    <col min="3" max="3" width="72.42578125" style="7" customWidth="1"/>
    <col min="4" max="4" width="22.140625" style="7" customWidth="1"/>
    <col min="5" max="5" width="19.7109375" style="7" customWidth="1"/>
    <col min="6" max="6" width="20.85546875" style="7" bestFit="1" customWidth="1"/>
    <col min="7" max="7" width="17" style="7" hidden="1" customWidth="1"/>
    <col min="8" max="8" width="19.7109375" style="7" hidden="1" customWidth="1"/>
    <col min="9" max="9" width="18" style="7" customWidth="1"/>
    <col min="10" max="11" width="21" style="7" customWidth="1"/>
    <col min="12" max="12" width="14.85546875" style="7" hidden="1" customWidth="1"/>
    <col min="13" max="13" width="13.7109375" style="7" hidden="1" customWidth="1"/>
    <col min="14" max="14" width="15.85546875" style="7" hidden="1" customWidth="1"/>
    <col min="15" max="15" width="13.140625" style="7" hidden="1" customWidth="1"/>
    <col min="16" max="16" width="25.7109375" style="7" customWidth="1"/>
    <col min="17" max="17" width="15.85546875" style="7" hidden="1" customWidth="1"/>
    <col min="18" max="18" width="13.140625" style="7" hidden="1" customWidth="1"/>
    <col min="19" max="19" width="18" style="7" hidden="1" customWidth="1"/>
    <col min="20" max="21" width="21" style="7" hidden="1" customWidth="1"/>
    <col min="22" max="22" width="14.85546875" style="7" hidden="1" customWidth="1"/>
    <col min="23" max="23" width="13.7109375" style="7" hidden="1" customWidth="1"/>
    <col min="24" max="24" width="15.85546875" style="7" hidden="1" customWidth="1"/>
    <col min="25" max="25" width="13.140625" style="7" hidden="1" customWidth="1"/>
    <col min="26" max="27" width="19.5703125" style="7" customWidth="1"/>
    <col min="28" max="29" width="1.5703125" style="5" customWidth="1"/>
    <col min="30" max="16384" width="9.140625" style="7"/>
  </cols>
  <sheetData>
    <row r="2" spans="1:29" s="1" customFormat="1" ht="26.25"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"/>
      <c r="AC2" s="3"/>
    </row>
    <row r="3" spans="1:29" s="1" customFormat="1" ht="26.25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  <c r="AC3" s="3"/>
    </row>
    <row r="4" spans="1:29" s="1" customFormat="1" ht="26.25">
      <c r="C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4"/>
      <c r="AC4" s="4"/>
    </row>
    <row r="5" spans="1:29" s="1" customFormat="1" ht="26.25"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4"/>
      <c r="AC5" s="4"/>
    </row>
    <row r="6" spans="1:29" ht="21.75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P6" s="5"/>
      <c r="Q6" s="5"/>
      <c r="R6" s="6"/>
      <c r="S6" s="5"/>
      <c r="T6" s="5"/>
      <c r="U6" s="5"/>
      <c r="V6" s="5"/>
      <c r="W6" s="5"/>
      <c r="X6" s="5"/>
      <c r="Y6" s="6"/>
      <c r="Z6" s="6"/>
      <c r="AA6" s="6" t="s">
        <v>4</v>
      </c>
    </row>
    <row r="7" spans="1:29" s="15" customFormat="1" ht="18.75" customHeight="1">
      <c r="A7" s="8"/>
      <c r="B7" s="8"/>
      <c r="C7" s="9" t="s">
        <v>5</v>
      </c>
      <c r="D7" s="10" t="s">
        <v>6</v>
      </c>
      <c r="E7" s="10"/>
      <c r="F7" s="10"/>
      <c r="G7" s="10"/>
      <c r="H7" s="10"/>
      <c r="I7" s="11" t="s">
        <v>7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  <c r="Z7" s="226" t="s">
        <v>8</v>
      </c>
      <c r="AA7" s="215" t="s">
        <v>9</v>
      </c>
      <c r="AB7" s="14"/>
      <c r="AC7" s="14"/>
    </row>
    <row r="8" spans="1:29" s="15" customFormat="1" ht="18.75" hidden="1">
      <c r="A8" s="8"/>
      <c r="B8" s="8"/>
      <c r="C8" s="16"/>
      <c r="D8" s="17"/>
      <c r="E8" s="17"/>
      <c r="F8" s="17"/>
      <c r="G8" s="17"/>
      <c r="H8" s="17"/>
      <c r="I8" s="18" t="s">
        <v>1</v>
      </c>
      <c r="J8" s="19"/>
      <c r="K8" s="19"/>
      <c r="L8" s="19"/>
      <c r="M8" s="19"/>
      <c r="N8" s="19"/>
      <c r="O8" s="19"/>
      <c r="P8" s="19"/>
      <c r="Q8" s="19"/>
      <c r="R8" s="20"/>
      <c r="S8" s="18" t="s">
        <v>10</v>
      </c>
      <c r="T8" s="19"/>
      <c r="U8" s="19"/>
      <c r="V8" s="19"/>
      <c r="W8" s="19"/>
      <c r="X8" s="19"/>
      <c r="Y8" s="21"/>
      <c r="Z8" s="227"/>
      <c r="AA8" s="216"/>
      <c r="AB8" s="14"/>
      <c r="AC8" s="14"/>
    </row>
    <row r="9" spans="1:29" s="15" customFormat="1" ht="18.75" customHeight="1">
      <c r="A9" s="8"/>
      <c r="B9" s="8"/>
      <c r="C9" s="16"/>
      <c r="D9" s="22" t="s">
        <v>11</v>
      </c>
      <c r="E9" s="22" t="s">
        <v>12</v>
      </c>
      <c r="F9" s="23" t="s">
        <v>13</v>
      </c>
      <c r="G9" s="24" t="s">
        <v>14</v>
      </c>
      <c r="H9" s="23" t="s">
        <v>15</v>
      </c>
      <c r="I9" s="22" t="s">
        <v>16</v>
      </c>
      <c r="J9" s="22" t="s">
        <v>17</v>
      </c>
      <c r="K9" s="22" t="s">
        <v>18</v>
      </c>
      <c r="L9" s="25" t="s">
        <v>19</v>
      </c>
      <c r="M9" s="26" t="s">
        <v>20</v>
      </c>
      <c r="N9" s="27"/>
      <c r="O9" s="27"/>
      <c r="P9" s="23" t="s">
        <v>84</v>
      </c>
      <c r="Q9" s="24"/>
      <c r="R9" s="213"/>
      <c r="S9" s="22" t="s">
        <v>16</v>
      </c>
      <c r="T9" s="22" t="s">
        <v>21</v>
      </c>
      <c r="U9" s="22" t="s">
        <v>22</v>
      </c>
      <c r="V9" s="28" t="s">
        <v>19</v>
      </c>
      <c r="W9" s="27"/>
      <c r="X9" s="27"/>
      <c r="Y9" s="29"/>
      <c r="Z9" s="227"/>
      <c r="AA9" s="216"/>
      <c r="AB9" s="14"/>
      <c r="AC9" s="14"/>
    </row>
    <row r="10" spans="1:29" s="15" customFormat="1" ht="18.75" customHeight="1">
      <c r="A10" s="8"/>
      <c r="B10" s="8"/>
      <c r="C10" s="16"/>
      <c r="D10" s="30"/>
      <c r="E10" s="30"/>
      <c r="F10" s="31"/>
      <c r="G10" s="32"/>
      <c r="H10" s="31"/>
      <c r="I10" s="30"/>
      <c r="J10" s="30"/>
      <c r="K10" s="30"/>
      <c r="L10" s="32" t="s">
        <v>23</v>
      </c>
      <c r="M10" s="33"/>
      <c r="N10" s="33"/>
      <c r="O10" s="33"/>
      <c r="P10" s="31"/>
      <c r="Q10" s="32"/>
      <c r="R10" s="214"/>
      <c r="S10" s="30"/>
      <c r="T10" s="30"/>
      <c r="U10" s="30"/>
      <c r="V10" s="22" t="s">
        <v>23</v>
      </c>
      <c r="W10" s="34" t="s">
        <v>24</v>
      </c>
      <c r="X10" s="33"/>
      <c r="Y10" s="35"/>
      <c r="Z10" s="227"/>
      <c r="AA10" s="216"/>
      <c r="AB10" s="14"/>
      <c r="AC10" s="14"/>
    </row>
    <row r="11" spans="1:29" s="42" customFormat="1" ht="59.25" customHeight="1">
      <c r="A11" s="36"/>
      <c r="B11" s="36"/>
      <c r="C11" s="37"/>
      <c r="D11" s="30"/>
      <c r="E11" s="30"/>
      <c r="F11" s="31"/>
      <c r="G11" s="32"/>
      <c r="H11" s="31"/>
      <c r="I11" s="30"/>
      <c r="J11" s="30"/>
      <c r="K11" s="30"/>
      <c r="L11" s="32"/>
      <c r="M11" s="38" t="s">
        <v>25</v>
      </c>
      <c r="N11" s="38" t="s">
        <v>26</v>
      </c>
      <c r="O11" s="38" t="s">
        <v>27</v>
      </c>
      <c r="P11" s="31"/>
      <c r="Q11" s="32"/>
      <c r="R11" s="214"/>
      <c r="S11" s="30"/>
      <c r="T11" s="30"/>
      <c r="U11" s="30"/>
      <c r="V11" s="30"/>
      <c r="W11" s="38" t="s">
        <v>28</v>
      </c>
      <c r="X11" s="39" t="s">
        <v>29</v>
      </c>
      <c r="Y11" s="40" t="s">
        <v>27</v>
      </c>
      <c r="Z11" s="227"/>
      <c r="AA11" s="216"/>
      <c r="AB11" s="41"/>
      <c r="AC11" s="41"/>
    </row>
    <row r="12" spans="1:29" s="42" customFormat="1" ht="21" customHeight="1">
      <c r="A12" s="36"/>
      <c r="B12" s="36"/>
      <c r="C12" s="43"/>
      <c r="D12" s="44" t="s">
        <v>30</v>
      </c>
      <c r="E12" s="45" t="s">
        <v>31</v>
      </c>
      <c r="F12" s="45" t="s">
        <v>32</v>
      </c>
      <c r="G12" s="45" t="s">
        <v>31</v>
      </c>
      <c r="H12" s="46" t="s">
        <v>33</v>
      </c>
      <c r="I12" s="47" t="s">
        <v>34</v>
      </c>
      <c r="J12" s="45" t="s">
        <v>35</v>
      </c>
      <c r="K12" s="45" t="s">
        <v>36</v>
      </c>
      <c r="L12" s="45" t="s">
        <v>37</v>
      </c>
      <c r="M12" s="45" t="s">
        <v>38</v>
      </c>
      <c r="N12" s="45" t="s">
        <v>39</v>
      </c>
      <c r="O12" s="45" t="s">
        <v>40</v>
      </c>
      <c r="P12" s="45" t="s">
        <v>41</v>
      </c>
      <c r="Q12" s="45" t="s">
        <v>42</v>
      </c>
      <c r="R12" s="45" t="s">
        <v>43</v>
      </c>
      <c r="S12" s="48" t="s">
        <v>44</v>
      </c>
      <c r="T12" s="45" t="s">
        <v>42</v>
      </c>
      <c r="U12" s="45" t="s">
        <v>45</v>
      </c>
      <c r="V12" s="45" t="s">
        <v>46</v>
      </c>
      <c r="W12" s="45" t="s">
        <v>47</v>
      </c>
      <c r="X12" s="49" t="s">
        <v>39</v>
      </c>
      <c r="Y12" s="50" t="s">
        <v>48</v>
      </c>
      <c r="Z12" s="228" t="s">
        <v>49</v>
      </c>
      <c r="AA12" s="217" t="s">
        <v>50</v>
      </c>
      <c r="AB12" s="41"/>
      <c r="AC12" s="41"/>
    </row>
    <row r="13" spans="1:29" s="66" customFormat="1" ht="19.5" hidden="1" customHeight="1">
      <c r="A13" s="51"/>
      <c r="B13" s="51"/>
      <c r="C13" s="52" t="s">
        <v>51</v>
      </c>
      <c r="D13" s="53">
        <v>9002200</v>
      </c>
      <c r="E13" s="54">
        <v>9002200</v>
      </c>
      <c r="F13" s="55"/>
      <c r="G13" s="54"/>
      <c r="H13" s="56"/>
      <c r="I13" s="57">
        <v>0</v>
      </c>
      <c r="J13" s="58">
        <v>296998.43</v>
      </c>
      <c r="K13" s="58">
        <f>SUM(I13:J13)</f>
        <v>296998.43</v>
      </c>
      <c r="L13" s="59">
        <f>(K13/E13)*100</f>
        <v>3.2991760902890404</v>
      </c>
      <c r="M13" s="59" t="e">
        <f t="shared" ref="M13" si="0">(J13/H13)*100</f>
        <v>#DIV/0!</v>
      </c>
      <c r="N13" s="60"/>
      <c r="O13" s="61"/>
      <c r="P13" s="59" t="e">
        <f>(K13/H13)*100</f>
        <v>#DIV/0!</v>
      </c>
      <c r="Q13" s="60"/>
      <c r="R13" s="61"/>
      <c r="S13" s="62">
        <v>0</v>
      </c>
      <c r="T13" s="58">
        <v>296998.43</v>
      </c>
      <c r="U13" s="58">
        <f>SUM(S13:T13)</f>
        <v>296998.43</v>
      </c>
      <c r="V13" s="59">
        <f>(U13/E13)*100</f>
        <v>3.2991760902890404</v>
      </c>
      <c r="W13" s="59" t="e">
        <f>(U13/R13)*100</f>
        <v>#DIV/0!</v>
      </c>
      <c r="X13" s="63"/>
      <c r="Y13" s="64"/>
      <c r="Z13" s="229">
        <f t="shared" ref="Z13:Z38" si="1">D13-K13</f>
        <v>8705201.5700000003</v>
      </c>
      <c r="AA13" s="218">
        <f>D13-T13</f>
        <v>8705201.5700000003</v>
      </c>
      <c r="AB13" s="65"/>
      <c r="AC13" s="65"/>
    </row>
    <row r="14" spans="1:29" s="82" customFormat="1" ht="23.25">
      <c r="A14" s="67"/>
      <c r="B14" s="67"/>
      <c r="C14" s="68" t="s">
        <v>52</v>
      </c>
      <c r="D14" s="69">
        <f>SUM(D15,D25)</f>
        <v>226095800</v>
      </c>
      <c r="E14" s="70">
        <f>SUM(E15,E25)</f>
        <v>226095800</v>
      </c>
      <c r="F14" s="71">
        <f t="shared" ref="F14:F38" si="2">D14-E14</f>
        <v>0</v>
      </c>
      <c r="G14" s="69">
        <f>SUM(G15:G25)</f>
        <v>0</v>
      </c>
      <c r="H14" s="72">
        <f>SUM(H15:H25)</f>
        <v>226095800</v>
      </c>
      <c r="I14" s="71">
        <f>SUM(I15:I25)</f>
        <v>0</v>
      </c>
      <c r="J14" s="73">
        <f>SUM(J15,J25)</f>
        <v>127537658</v>
      </c>
      <c r="K14" s="73">
        <f>SUM(K15,K25)</f>
        <v>127537658</v>
      </c>
      <c r="L14" s="74">
        <f>(K14/D14)*100</f>
        <v>56.4086807450647</v>
      </c>
      <c r="M14" s="75">
        <f>(J14/D14)*100</f>
        <v>56.4086807450647</v>
      </c>
      <c r="N14" s="76">
        <v>17</v>
      </c>
      <c r="O14" s="77">
        <f>M14-N14</f>
        <v>39.4086807450647</v>
      </c>
      <c r="P14" s="74">
        <f>(K14/D14)*100</f>
        <v>56.4086807450647</v>
      </c>
      <c r="Q14" s="76">
        <v>39</v>
      </c>
      <c r="R14" s="77">
        <f>P14-Q14</f>
        <v>17.4086807450647</v>
      </c>
      <c r="S14" s="78">
        <f>SUM(S15:S25)</f>
        <v>0</v>
      </c>
      <c r="T14" s="73">
        <f>SUM(T15:T25)</f>
        <v>147467176.56</v>
      </c>
      <c r="U14" s="73">
        <f>SUM(U15:U25)</f>
        <v>147467176.56</v>
      </c>
      <c r="V14" s="74">
        <f>(U14/D14)*100</f>
        <v>65.223315320319969</v>
      </c>
      <c r="W14" s="74">
        <f t="shared" ref="W14:W38" si="3">(U14/E14)*100</f>
        <v>65.223315320319969</v>
      </c>
      <c r="X14" s="79">
        <v>80</v>
      </c>
      <c r="Y14" s="80">
        <f>W14-X14</f>
        <v>-14.776684679680031</v>
      </c>
      <c r="Z14" s="230">
        <f>D14-K14</f>
        <v>98558142</v>
      </c>
      <c r="AA14" s="219">
        <f>E14-K14</f>
        <v>98558142</v>
      </c>
      <c r="AB14" s="81"/>
      <c r="AC14" s="81"/>
    </row>
    <row r="15" spans="1:29" s="98" customFormat="1" ht="23.25">
      <c r="A15" s="83"/>
      <c r="B15" s="83"/>
      <c r="C15" s="84" t="s">
        <v>53</v>
      </c>
      <c r="D15" s="85">
        <v>98524800</v>
      </c>
      <c r="E15" s="85">
        <v>98524800</v>
      </c>
      <c r="F15" s="86">
        <f t="shared" si="2"/>
        <v>0</v>
      </c>
      <c r="G15" s="87">
        <v>0</v>
      </c>
      <c r="H15" s="88">
        <v>98524800</v>
      </c>
      <c r="I15" s="86">
        <v>0</v>
      </c>
      <c r="J15" s="89">
        <v>0</v>
      </c>
      <c r="K15" s="89">
        <f>SUM(I15:J15)</f>
        <v>0</v>
      </c>
      <c r="L15" s="89">
        <f t="shared" ref="L15:L25" si="4">SUM(J15:K15)</f>
        <v>0</v>
      </c>
      <c r="M15" s="90" t="s">
        <v>54</v>
      </c>
      <c r="N15" s="91"/>
      <c r="O15" s="91"/>
      <c r="P15" s="92" t="s">
        <v>54</v>
      </c>
      <c r="Q15" s="91"/>
      <c r="R15" s="91"/>
      <c r="S15" s="93">
        <v>0</v>
      </c>
      <c r="T15" s="89">
        <f>32100+89246.56</f>
        <v>121346.56</v>
      </c>
      <c r="U15" s="89">
        <f>SUM(S15:T15)</f>
        <v>121346.56</v>
      </c>
      <c r="V15" s="94" t="s">
        <v>54</v>
      </c>
      <c r="W15" s="95">
        <f t="shared" si="3"/>
        <v>0.12316346747214915</v>
      </c>
      <c r="X15" s="91"/>
      <c r="Y15" s="96"/>
      <c r="Z15" s="231">
        <f t="shared" si="1"/>
        <v>98524800</v>
      </c>
      <c r="AA15" s="220">
        <f>E15-K15</f>
        <v>98524800</v>
      </c>
      <c r="AB15" s="97"/>
      <c r="AC15" s="97"/>
    </row>
    <row r="16" spans="1:29" s="114" customFormat="1" hidden="1">
      <c r="A16" s="99"/>
      <c r="B16" s="99"/>
      <c r="C16" s="100" t="s">
        <v>55</v>
      </c>
      <c r="D16" s="101"/>
      <c r="E16" s="101"/>
      <c r="F16" s="102"/>
      <c r="G16" s="101"/>
      <c r="H16" s="103"/>
      <c r="I16" s="104"/>
      <c r="J16" s="104"/>
      <c r="K16" s="104"/>
      <c r="L16" s="105"/>
      <c r="M16" s="106"/>
      <c r="N16" s="107"/>
      <c r="O16" s="107"/>
      <c r="P16" s="108"/>
      <c r="Q16" s="107"/>
      <c r="R16" s="107"/>
      <c r="S16" s="109"/>
      <c r="T16" s="105"/>
      <c r="U16" s="105"/>
      <c r="V16" s="110"/>
      <c r="W16" s="111"/>
      <c r="X16" s="107"/>
      <c r="Y16" s="112"/>
      <c r="Z16" s="232"/>
      <c r="AA16" s="221"/>
      <c r="AB16" s="113"/>
      <c r="AC16" s="113"/>
    </row>
    <row r="17" spans="1:29" s="114" customFormat="1" hidden="1">
      <c r="A17" s="99"/>
      <c r="B17" s="99"/>
      <c r="C17" s="115" t="s">
        <v>56</v>
      </c>
      <c r="D17" s="101">
        <v>2675000</v>
      </c>
      <c r="E17" s="101">
        <v>2675000</v>
      </c>
      <c r="F17" s="104">
        <f t="shared" si="2"/>
        <v>0</v>
      </c>
      <c r="G17" s="101"/>
      <c r="H17" s="103"/>
      <c r="I17" s="104">
        <v>0</v>
      </c>
      <c r="J17" s="104">
        <v>0</v>
      </c>
      <c r="K17" s="104">
        <v>0</v>
      </c>
      <c r="L17" s="105"/>
      <c r="M17" s="106" t="s">
        <v>54</v>
      </c>
      <c r="N17" s="107"/>
      <c r="O17" s="107"/>
      <c r="P17" s="116" t="s">
        <v>54</v>
      </c>
      <c r="Q17" s="107"/>
      <c r="R17" s="107"/>
      <c r="S17" s="109"/>
      <c r="T17" s="105"/>
      <c r="U17" s="105"/>
      <c r="V17" s="110"/>
      <c r="W17" s="111"/>
      <c r="X17" s="107"/>
      <c r="Y17" s="112"/>
      <c r="Z17" s="232">
        <f t="shared" ref="Z17:Z18" si="5">D17-K17</f>
        <v>2675000</v>
      </c>
      <c r="AA17" s="221">
        <f>E17-K17</f>
        <v>2675000</v>
      </c>
      <c r="AB17" s="113"/>
      <c r="AC17" s="113"/>
    </row>
    <row r="18" spans="1:29" s="114" customFormat="1" hidden="1">
      <c r="A18" s="99"/>
      <c r="B18" s="99"/>
      <c r="C18" s="115" t="s">
        <v>57</v>
      </c>
      <c r="D18" s="101">
        <v>2782000</v>
      </c>
      <c r="E18" s="101">
        <v>2782000</v>
      </c>
      <c r="F18" s="104">
        <f t="shared" si="2"/>
        <v>0</v>
      </c>
      <c r="G18" s="101"/>
      <c r="H18" s="103"/>
      <c r="I18" s="104">
        <v>0</v>
      </c>
      <c r="J18" s="104">
        <v>0</v>
      </c>
      <c r="K18" s="104">
        <v>0</v>
      </c>
      <c r="L18" s="105"/>
      <c r="M18" s="106" t="s">
        <v>54</v>
      </c>
      <c r="N18" s="107"/>
      <c r="O18" s="107"/>
      <c r="P18" s="116" t="s">
        <v>54</v>
      </c>
      <c r="Q18" s="107"/>
      <c r="R18" s="107"/>
      <c r="S18" s="109"/>
      <c r="T18" s="105"/>
      <c r="U18" s="105"/>
      <c r="V18" s="110"/>
      <c r="W18" s="111"/>
      <c r="X18" s="107"/>
      <c r="Y18" s="112"/>
      <c r="Z18" s="232">
        <f t="shared" si="5"/>
        <v>2782000</v>
      </c>
      <c r="AA18" s="221">
        <f>E18-K18</f>
        <v>2782000</v>
      </c>
      <c r="AB18" s="113"/>
      <c r="AC18" s="113"/>
    </row>
    <row r="19" spans="1:29" s="114" customFormat="1" hidden="1">
      <c r="A19" s="99"/>
      <c r="B19" s="99"/>
      <c r="C19" s="100" t="s">
        <v>58</v>
      </c>
      <c r="D19" s="101"/>
      <c r="E19" s="101"/>
      <c r="F19" s="102"/>
      <c r="G19" s="101"/>
      <c r="H19" s="103"/>
      <c r="I19" s="104"/>
      <c r="J19" s="104"/>
      <c r="K19" s="104"/>
      <c r="L19" s="105"/>
      <c r="M19" s="106"/>
      <c r="N19" s="107"/>
      <c r="O19" s="107"/>
      <c r="P19" s="108"/>
      <c r="Q19" s="107"/>
      <c r="R19" s="107"/>
      <c r="S19" s="109"/>
      <c r="T19" s="105"/>
      <c r="U19" s="105"/>
      <c r="V19" s="110"/>
      <c r="W19" s="111"/>
      <c r="X19" s="107"/>
      <c r="Y19" s="112"/>
      <c r="Z19" s="232"/>
      <c r="AA19" s="221"/>
      <c r="AB19" s="113"/>
      <c r="AC19" s="113"/>
    </row>
    <row r="20" spans="1:29" s="114" customFormat="1" hidden="1">
      <c r="A20" s="99"/>
      <c r="B20" s="99"/>
      <c r="C20" s="115" t="s">
        <v>59</v>
      </c>
      <c r="D20" s="101">
        <v>69646000</v>
      </c>
      <c r="E20" s="101">
        <v>69646000</v>
      </c>
      <c r="F20" s="104">
        <f t="shared" si="2"/>
        <v>0</v>
      </c>
      <c r="G20" s="101"/>
      <c r="H20" s="103"/>
      <c r="I20" s="104">
        <v>0</v>
      </c>
      <c r="J20" s="104">
        <v>0</v>
      </c>
      <c r="K20" s="104">
        <v>0</v>
      </c>
      <c r="L20" s="105"/>
      <c r="M20" s="106" t="s">
        <v>54</v>
      </c>
      <c r="N20" s="107"/>
      <c r="O20" s="107"/>
      <c r="P20" s="116" t="s">
        <v>54</v>
      </c>
      <c r="Q20" s="107"/>
      <c r="R20" s="107"/>
      <c r="S20" s="109"/>
      <c r="T20" s="105"/>
      <c r="U20" s="105"/>
      <c r="V20" s="110"/>
      <c r="W20" s="111"/>
      <c r="X20" s="107"/>
      <c r="Y20" s="112"/>
      <c r="Z20" s="232">
        <f t="shared" ref="Z20:Z22" si="6">D20-K20</f>
        <v>69646000</v>
      </c>
      <c r="AA20" s="221">
        <f>E20-K20</f>
        <v>69646000</v>
      </c>
      <c r="AB20" s="113"/>
      <c r="AC20" s="113"/>
    </row>
    <row r="21" spans="1:29" s="114" customFormat="1" hidden="1">
      <c r="A21" s="99"/>
      <c r="B21" s="99"/>
      <c r="C21" s="115" t="s">
        <v>60</v>
      </c>
      <c r="D21" s="101">
        <v>6711000</v>
      </c>
      <c r="E21" s="101">
        <v>6711000</v>
      </c>
      <c r="F21" s="104">
        <f t="shared" si="2"/>
        <v>0</v>
      </c>
      <c r="G21" s="101"/>
      <c r="H21" s="103"/>
      <c r="I21" s="104">
        <v>0</v>
      </c>
      <c r="J21" s="104">
        <v>0</v>
      </c>
      <c r="K21" s="104">
        <v>0</v>
      </c>
      <c r="L21" s="105"/>
      <c r="M21" s="106" t="s">
        <v>54</v>
      </c>
      <c r="N21" s="107"/>
      <c r="O21" s="107"/>
      <c r="P21" s="116" t="s">
        <v>54</v>
      </c>
      <c r="Q21" s="107"/>
      <c r="R21" s="107"/>
      <c r="S21" s="109"/>
      <c r="T21" s="105"/>
      <c r="U21" s="105"/>
      <c r="V21" s="110"/>
      <c r="W21" s="111"/>
      <c r="X21" s="107"/>
      <c r="Y21" s="112"/>
      <c r="Z21" s="232">
        <f t="shared" si="6"/>
        <v>6711000</v>
      </c>
      <c r="AA21" s="221">
        <f t="shared" ref="AA21:AA22" si="7">E21-K21</f>
        <v>6711000</v>
      </c>
      <c r="AB21" s="113"/>
      <c r="AC21" s="113"/>
    </row>
    <row r="22" spans="1:29" s="114" customFormat="1" hidden="1">
      <c r="A22" s="99"/>
      <c r="B22" s="99"/>
      <c r="C22" s="115" t="s">
        <v>61</v>
      </c>
      <c r="D22" s="101">
        <v>5591600</v>
      </c>
      <c r="E22" s="101">
        <v>5591600</v>
      </c>
      <c r="F22" s="104">
        <f t="shared" si="2"/>
        <v>0</v>
      </c>
      <c r="G22" s="101"/>
      <c r="H22" s="103"/>
      <c r="I22" s="104">
        <v>0</v>
      </c>
      <c r="J22" s="104">
        <v>0</v>
      </c>
      <c r="K22" s="104">
        <v>0</v>
      </c>
      <c r="L22" s="105"/>
      <c r="M22" s="106" t="s">
        <v>54</v>
      </c>
      <c r="N22" s="107"/>
      <c r="O22" s="107"/>
      <c r="P22" s="116" t="s">
        <v>54</v>
      </c>
      <c r="Q22" s="107"/>
      <c r="R22" s="107"/>
      <c r="S22" s="109"/>
      <c r="T22" s="105"/>
      <c r="U22" s="105"/>
      <c r="V22" s="110"/>
      <c r="W22" s="111"/>
      <c r="X22" s="107"/>
      <c r="Y22" s="112"/>
      <c r="Z22" s="232">
        <f t="shared" si="6"/>
        <v>5591600</v>
      </c>
      <c r="AA22" s="221">
        <f t="shared" si="7"/>
        <v>5591600</v>
      </c>
      <c r="AB22" s="113"/>
      <c r="AC22" s="113"/>
    </row>
    <row r="23" spans="1:29" s="114" customFormat="1" hidden="1">
      <c r="A23" s="99"/>
      <c r="B23" s="99"/>
      <c r="C23" s="100" t="s">
        <v>62</v>
      </c>
      <c r="D23" s="101"/>
      <c r="E23" s="101"/>
      <c r="F23" s="102"/>
      <c r="G23" s="101"/>
      <c r="H23" s="103"/>
      <c r="I23" s="104"/>
      <c r="J23" s="104"/>
      <c r="K23" s="104"/>
      <c r="L23" s="105"/>
      <c r="M23" s="106"/>
      <c r="N23" s="107"/>
      <c r="O23" s="107"/>
      <c r="P23" s="108"/>
      <c r="Q23" s="107"/>
      <c r="R23" s="107"/>
      <c r="S23" s="109"/>
      <c r="T23" s="105"/>
      <c r="U23" s="105"/>
      <c r="V23" s="110"/>
      <c r="W23" s="111"/>
      <c r="X23" s="107"/>
      <c r="Y23" s="112"/>
      <c r="Z23" s="232"/>
      <c r="AA23" s="221"/>
      <c r="AB23" s="113"/>
      <c r="AC23" s="113"/>
    </row>
    <row r="24" spans="1:29" s="114" customFormat="1" hidden="1">
      <c r="A24" s="99"/>
      <c r="B24" s="99"/>
      <c r="C24" s="117" t="s">
        <v>63</v>
      </c>
      <c r="D24" s="118">
        <v>11119200</v>
      </c>
      <c r="E24" s="118">
        <v>11119200</v>
      </c>
      <c r="F24" s="104">
        <f t="shared" si="2"/>
        <v>0</v>
      </c>
      <c r="G24" s="101"/>
      <c r="H24" s="103"/>
      <c r="I24" s="104">
        <v>0</v>
      </c>
      <c r="J24" s="104">
        <v>0</v>
      </c>
      <c r="K24" s="104">
        <v>0</v>
      </c>
      <c r="L24" s="105"/>
      <c r="M24" s="106" t="s">
        <v>54</v>
      </c>
      <c r="N24" s="107"/>
      <c r="O24" s="107"/>
      <c r="P24" s="116" t="s">
        <v>54</v>
      </c>
      <c r="Q24" s="107"/>
      <c r="R24" s="107"/>
      <c r="S24" s="109"/>
      <c r="T24" s="105"/>
      <c r="U24" s="105"/>
      <c r="V24" s="110"/>
      <c r="W24" s="111"/>
      <c r="X24" s="107"/>
      <c r="Y24" s="112"/>
      <c r="Z24" s="232">
        <f t="shared" ref="Z24" si="8">D24-K24</f>
        <v>11119200</v>
      </c>
      <c r="AA24" s="221">
        <f>E24-K24</f>
        <v>11119200</v>
      </c>
      <c r="AB24" s="113"/>
      <c r="AC24" s="113"/>
    </row>
    <row r="25" spans="1:29" s="98" customFormat="1" ht="30.75" hidden="1" customHeight="1">
      <c r="A25" s="83"/>
      <c r="B25" s="83"/>
      <c r="C25" s="119" t="s">
        <v>64</v>
      </c>
      <c r="D25" s="120">
        <v>127571000</v>
      </c>
      <c r="E25" s="120">
        <v>127571000</v>
      </c>
      <c r="F25" s="121">
        <f t="shared" si="2"/>
        <v>0</v>
      </c>
      <c r="G25" s="122">
        <v>0</v>
      </c>
      <c r="H25" s="123">
        <v>127571000</v>
      </c>
      <c r="I25" s="121">
        <v>0</v>
      </c>
      <c r="J25" s="124">
        <v>127537658</v>
      </c>
      <c r="K25" s="124">
        <f>SUM(I25:J25)</f>
        <v>127537658</v>
      </c>
      <c r="L25" s="125">
        <f t="shared" si="4"/>
        <v>255075316</v>
      </c>
      <c r="M25" s="126">
        <f>(J25/D25)*100</f>
        <v>99.973863965948368</v>
      </c>
      <c r="N25" s="127"/>
      <c r="O25" s="127"/>
      <c r="P25" s="128">
        <f>(K25/D25)*100</f>
        <v>99.973863965948368</v>
      </c>
      <c r="Q25" s="127"/>
      <c r="R25" s="127"/>
      <c r="S25" s="129">
        <v>0</v>
      </c>
      <c r="T25" s="125">
        <v>147345830</v>
      </c>
      <c r="U25" s="125">
        <f>SUM(S25:T25)</f>
        <v>147345830</v>
      </c>
      <c r="V25" s="126">
        <f>(U25/D25)*100</f>
        <v>115.50103863730786</v>
      </c>
      <c r="W25" s="126">
        <f t="shared" si="3"/>
        <v>115.50103863730786</v>
      </c>
      <c r="X25" s="127"/>
      <c r="Y25" s="130"/>
      <c r="Z25" s="233">
        <f t="shared" si="1"/>
        <v>33342</v>
      </c>
      <c r="AA25" s="222">
        <f>E25-K25</f>
        <v>33342</v>
      </c>
      <c r="AB25" s="97"/>
      <c r="AC25" s="97"/>
    </row>
    <row r="26" spans="1:29" s="141" customFormat="1" ht="23.25">
      <c r="A26" s="131"/>
      <c r="B26" s="131"/>
      <c r="C26" s="132" t="s">
        <v>65</v>
      </c>
      <c r="D26" s="133">
        <f>SUM(D27:D29)</f>
        <v>255904900</v>
      </c>
      <c r="E26" s="133">
        <f>SUM(E27:E29)</f>
        <v>146546900</v>
      </c>
      <c r="F26" s="134">
        <f t="shared" si="2"/>
        <v>109358000</v>
      </c>
      <c r="G26" s="133">
        <f>SUM(G27:G29)</f>
        <v>0</v>
      </c>
      <c r="H26" s="135">
        <f>SUM(H27:H29)</f>
        <v>255904900</v>
      </c>
      <c r="I26" s="136">
        <f>SUM(I27:I29)</f>
        <v>4802972.3899999997</v>
      </c>
      <c r="J26" s="136">
        <f>SUM(J27:J29)</f>
        <v>55586767.369999997</v>
      </c>
      <c r="K26" s="136">
        <f>SUM(K27:K29)</f>
        <v>60389739.75999999</v>
      </c>
      <c r="L26" s="75">
        <f>(K26/D26)*100</f>
        <v>23.59850857095741</v>
      </c>
      <c r="M26" s="75">
        <f>(J26/D26)*100</f>
        <v>21.721650257576151</v>
      </c>
      <c r="N26" s="137">
        <v>35</v>
      </c>
      <c r="O26" s="77">
        <f>M26-N26</f>
        <v>-13.278349742423849</v>
      </c>
      <c r="P26" s="75">
        <f>(K26/D26)*100</f>
        <v>23.59850857095741</v>
      </c>
      <c r="Q26" s="137">
        <v>36</v>
      </c>
      <c r="R26" s="77">
        <f>P26-Q26</f>
        <v>-12.40149142904259</v>
      </c>
      <c r="S26" s="138">
        <f>SUM(S27:S29)</f>
        <v>6790609.2199999997</v>
      </c>
      <c r="T26" s="136">
        <f>SUM(T27:T29)</f>
        <v>153556186</v>
      </c>
      <c r="U26" s="136">
        <f>SUM(U27:U29)</f>
        <v>160346795.22</v>
      </c>
      <c r="V26" s="75">
        <f>(U26/D26)*100</f>
        <v>62.658743627027071</v>
      </c>
      <c r="W26" s="75">
        <f t="shared" si="3"/>
        <v>109.41670906719965</v>
      </c>
      <c r="X26" s="139">
        <v>82</v>
      </c>
      <c r="Y26" s="80">
        <f>W26-X26</f>
        <v>27.416709067199648</v>
      </c>
      <c r="Z26" s="230">
        <f t="shared" si="1"/>
        <v>195515160.24000001</v>
      </c>
      <c r="AA26" s="219">
        <f>E26-K26</f>
        <v>86157160.24000001</v>
      </c>
      <c r="AB26" s="140"/>
      <c r="AC26" s="140"/>
    </row>
    <row r="27" spans="1:29" s="98" customFormat="1" ht="23.25">
      <c r="A27" s="83"/>
      <c r="B27" s="83"/>
      <c r="C27" s="84" t="s">
        <v>66</v>
      </c>
      <c r="D27" s="87">
        <v>163832100</v>
      </c>
      <c r="E27" s="87">
        <v>81234300</v>
      </c>
      <c r="F27" s="85">
        <f t="shared" si="2"/>
        <v>82597800</v>
      </c>
      <c r="G27" s="87">
        <v>0</v>
      </c>
      <c r="H27" s="88">
        <v>163832100</v>
      </c>
      <c r="I27" s="89">
        <v>0</v>
      </c>
      <c r="J27" s="89">
        <v>48271807.839999996</v>
      </c>
      <c r="K27" s="89">
        <f>SUM(I27:J27)</f>
        <v>48271807.839999996</v>
      </c>
      <c r="L27" s="94">
        <f>(K27/D27)*100</f>
        <v>29.464194037676371</v>
      </c>
      <c r="M27" s="94">
        <f>(J27/D27)*100</f>
        <v>29.464194037676371</v>
      </c>
      <c r="N27" s="142"/>
      <c r="O27" s="143"/>
      <c r="P27" s="94">
        <f>(K27/D27)*100</f>
        <v>29.464194037676371</v>
      </c>
      <c r="Q27" s="142"/>
      <c r="R27" s="143"/>
      <c r="S27" s="93">
        <v>0</v>
      </c>
      <c r="T27" s="89">
        <v>127475241.48999999</v>
      </c>
      <c r="U27" s="89">
        <f>SUM(S27:T27)</f>
        <v>127475241.48999999</v>
      </c>
      <c r="V27" s="94">
        <f>(U27/D27)*100</f>
        <v>77.808464574402691</v>
      </c>
      <c r="W27" s="94">
        <f t="shared" si="3"/>
        <v>156.92292724871143</v>
      </c>
      <c r="X27" s="144"/>
      <c r="Y27" s="145"/>
      <c r="Z27" s="231">
        <f t="shared" si="1"/>
        <v>115560292.16</v>
      </c>
      <c r="AA27" s="220">
        <f>E27-K27</f>
        <v>32962492.160000004</v>
      </c>
      <c r="AB27" s="81"/>
      <c r="AC27" s="81"/>
    </row>
    <row r="28" spans="1:29" s="98" customFormat="1" ht="23.25">
      <c r="A28" s="83"/>
      <c r="B28" s="83"/>
      <c r="C28" s="146" t="s">
        <v>67</v>
      </c>
      <c r="D28" s="147">
        <v>43096000</v>
      </c>
      <c r="E28" s="147">
        <v>32975500</v>
      </c>
      <c r="F28" s="147">
        <f t="shared" si="2"/>
        <v>10120500</v>
      </c>
      <c r="G28" s="148">
        <v>0</v>
      </c>
      <c r="H28" s="149">
        <v>43096000</v>
      </c>
      <c r="I28" s="150">
        <v>4802972.3899999997</v>
      </c>
      <c r="J28" s="150">
        <v>6349192.3099999996</v>
      </c>
      <c r="K28" s="151">
        <f>SUM(I28:J28)</f>
        <v>11152164.699999999</v>
      </c>
      <c r="L28" s="95">
        <f>(K28/D28)*100</f>
        <v>25.87749373491739</v>
      </c>
      <c r="M28" s="95">
        <f t="shared" ref="M28:M29" si="9">(J28/D28)*100</f>
        <v>14.732671964915536</v>
      </c>
      <c r="N28" s="152"/>
      <c r="O28" s="153"/>
      <c r="P28" s="95">
        <f>(K28/D28)*100</f>
        <v>25.87749373491739</v>
      </c>
      <c r="Q28" s="152"/>
      <c r="R28" s="153"/>
      <c r="S28" s="154">
        <v>6790609.2199999997</v>
      </c>
      <c r="T28" s="150">
        <v>26015872.510000002</v>
      </c>
      <c r="U28" s="151">
        <f>SUM(S28:T28)</f>
        <v>32806481.73</v>
      </c>
      <c r="V28" s="95">
        <f>(U28/D28)*100</f>
        <v>76.124191873955809</v>
      </c>
      <c r="W28" s="95">
        <f t="shared" si="3"/>
        <v>99.487442889417892</v>
      </c>
      <c r="X28" s="155"/>
      <c r="Y28" s="156"/>
      <c r="Z28" s="234">
        <f t="shared" si="1"/>
        <v>31943835.300000001</v>
      </c>
      <c r="AA28" s="223">
        <f t="shared" ref="AA28:AA36" si="10">E28-K28</f>
        <v>21823335.300000001</v>
      </c>
      <c r="AB28" s="81"/>
      <c r="AC28" s="81"/>
    </row>
    <row r="29" spans="1:29" s="98" customFormat="1" ht="24" customHeight="1">
      <c r="A29" s="83"/>
      <c r="B29" s="83"/>
      <c r="C29" s="157" t="s">
        <v>68</v>
      </c>
      <c r="D29" s="148">
        <f>SUM(D30:D36)</f>
        <v>48976800</v>
      </c>
      <c r="E29" s="147">
        <f>SUM(E30:E36)</f>
        <v>32337100</v>
      </c>
      <c r="F29" s="147">
        <f t="shared" si="2"/>
        <v>16639700</v>
      </c>
      <c r="G29" s="148">
        <v>0</v>
      </c>
      <c r="H29" s="149">
        <v>48976800</v>
      </c>
      <c r="I29" s="158">
        <v>0</v>
      </c>
      <c r="J29" s="150">
        <f>SUM(J30:J36)</f>
        <v>965767.22</v>
      </c>
      <c r="K29" s="151">
        <f>SUM(I29:J29)</f>
        <v>965767.22</v>
      </c>
      <c r="L29" s="95" t="s">
        <v>54</v>
      </c>
      <c r="M29" s="95">
        <f t="shared" si="9"/>
        <v>1.9718871384002221</v>
      </c>
      <c r="N29" s="152"/>
      <c r="O29" s="153"/>
      <c r="P29" s="95">
        <f>(K29/D29)*100</f>
        <v>1.9718871384002221</v>
      </c>
      <c r="Q29" s="152"/>
      <c r="R29" s="153"/>
      <c r="S29" s="154">
        <v>0</v>
      </c>
      <c r="T29" s="150">
        <f>8600+56472</f>
        <v>65072</v>
      </c>
      <c r="U29" s="151">
        <f>SUM(S29:T29)</f>
        <v>65072</v>
      </c>
      <c r="V29" s="95" t="s">
        <v>54</v>
      </c>
      <c r="W29" s="95">
        <f t="shared" si="3"/>
        <v>0.20123016597035603</v>
      </c>
      <c r="X29" s="155"/>
      <c r="Y29" s="156"/>
      <c r="Z29" s="234">
        <f t="shared" si="1"/>
        <v>48011032.780000001</v>
      </c>
      <c r="AA29" s="223">
        <f t="shared" si="10"/>
        <v>31371332.780000001</v>
      </c>
      <c r="AB29" s="81"/>
      <c r="AC29" s="81"/>
    </row>
    <row r="30" spans="1:29" s="114" customFormat="1" ht="24" hidden="1" customHeight="1">
      <c r="A30" s="99"/>
      <c r="B30" s="99"/>
      <c r="C30" s="159" t="s">
        <v>69</v>
      </c>
      <c r="D30" s="101">
        <v>1286000</v>
      </c>
      <c r="E30" s="102">
        <v>0</v>
      </c>
      <c r="F30" s="102">
        <f t="shared" si="2"/>
        <v>1286000</v>
      </c>
      <c r="G30" s="101"/>
      <c r="H30" s="103"/>
      <c r="I30" s="104">
        <v>0</v>
      </c>
      <c r="J30" s="104">
        <v>0</v>
      </c>
      <c r="K30" s="160">
        <f t="shared" ref="K30:L36" si="11">SUM(I30:J30)</f>
        <v>0</v>
      </c>
      <c r="L30" s="161">
        <f t="shared" si="11"/>
        <v>0</v>
      </c>
      <c r="M30" s="162" t="s">
        <v>54</v>
      </c>
      <c r="N30" s="163"/>
      <c r="O30" s="164"/>
      <c r="P30" s="161" t="s">
        <v>54</v>
      </c>
      <c r="Q30" s="163"/>
      <c r="R30" s="164"/>
      <c r="S30" s="165"/>
      <c r="T30" s="104"/>
      <c r="U30" s="160"/>
      <c r="V30" s="161"/>
      <c r="W30" s="161"/>
      <c r="X30" s="166"/>
      <c r="Y30" s="167"/>
      <c r="Z30" s="232">
        <f t="shared" si="1"/>
        <v>1286000</v>
      </c>
      <c r="AA30" s="221">
        <f t="shared" si="10"/>
        <v>0</v>
      </c>
      <c r="AB30" s="168"/>
      <c r="AC30" s="168"/>
    </row>
    <row r="31" spans="1:29" s="114" customFormat="1" ht="24" hidden="1" customHeight="1">
      <c r="A31" s="99"/>
      <c r="B31" s="99"/>
      <c r="C31" s="159" t="s">
        <v>70</v>
      </c>
      <c r="D31" s="101">
        <v>950000</v>
      </c>
      <c r="E31" s="102">
        <v>474800</v>
      </c>
      <c r="F31" s="102">
        <f t="shared" si="2"/>
        <v>475200</v>
      </c>
      <c r="G31" s="101"/>
      <c r="H31" s="103"/>
      <c r="I31" s="104">
        <v>0</v>
      </c>
      <c r="J31" s="104">
        <v>19000</v>
      </c>
      <c r="K31" s="160">
        <f t="shared" si="11"/>
        <v>19000</v>
      </c>
      <c r="L31" s="161">
        <f t="shared" si="11"/>
        <v>38000</v>
      </c>
      <c r="M31" s="161">
        <f>(J31/D31)*100</f>
        <v>2</v>
      </c>
      <c r="N31" s="163"/>
      <c r="O31" s="164"/>
      <c r="P31" s="161">
        <f t="shared" ref="P31:P36" si="12">(K31/D31)*100</f>
        <v>2</v>
      </c>
      <c r="Q31" s="163"/>
      <c r="R31" s="164"/>
      <c r="S31" s="165"/>
      <c r="T31" s="104"/>
      <c r="U31" s="160"/>
      <c r="V31" s="161"/>
      <c r="W31" s="161"/>
      <c r="X31" s="166"/>
      <c r="Y31" s="167"/>
      <c r="Z31" s="232">
        <f t="shared" si="1"/>
        <v>931000</v>
      </c>
      <c r="AA31" s="221">
        <f t="shared" si="10"/>
        <v>455800</v>
      </c>
      <c r="AB31" s="168"/>
      <c r="AC31" s="168"/>
    </row>
    <row r="32" spans="1:29" s="114" customFormat="1" hidden="1">
      <c r="A32" s="99"/>
      <c r="B32" s="99"/>
      <c r="C32" s="169" t="s">
        <v>71</v>
      </c>
      <c r="D32" s="101">
        <v>500000</v>
      </c>
      <c r="E32" s="102">
        <v>335000</v>
      </c>
      <c r="F32" s="102">
        <f t="shared" si="2"/>
        <v>165000</v>
      </c>
      <c r="G32" s="101"/>
      <c r="H32" s="103"/>
      <c r="I32" s="104">
        <v>0</v>
      </c>
      <c r="J32" s="104">
        <v>2535</v>
      </c>
      <c r="K32" s="160">
        <f t="shared" si="11"/>
        <v>2535</v>
      </c>
      <c r="L32" s="161">
        <f t="shared" si="11"/>
        <v>5070</v>
      </c>
      <c r="M32" s="161">
        <f t="shared" ref="M32:M36" si="13">(J32/D32)*100</f>
        <v>0.50700000000000001</v>
      </c>
      <c r="N32" s="163"/>
      <c r="O32" s="164"/>
      <c r="P32" s="161">
        <f t="shared" si="12"/>
        <v>0.50700000000000001</v>
      </c>
      <c r="Q32" s="163"/>
      <c r="R32" s="164"/>
      <c r="S32" s="165"/>
      <c r="T32" s="104"/>
      <c r="U32" s="160"/>
      <c r="V32" s="161"/>
      <c r="W32" s="161"/>
      <c r="X32" s="166"/>
      <c r="Y32" s="167"/>
      <c r="Z32" s="232">
        <f t="shared" si="1"/>
        <v>497465</v>
      </c>
      <c r="AA32" s="221">
        <f t="shared" si="10"/>
        <v>332465</v>
      </c>
      <c r="AB32" s="168"/>
      <c r="AC32" s="168"/>
    </row>
    <row r="33" spans="1:29" s="114" customFormat="1" hidden="1">
      <c r="A33" s="99"/>
      <c r="B33" s="99"/>
      <c r="C33" s="169" t="s">
        <v>72</v>
      </c>
      <c r="D33" s="101">
        <v>500000</v>
      </c>
      <c r="E33" s="102">
        <v>25000</v>
      </c>
      <c r="F33" s="102">
        <f t="shared" si="2"/>
        <v>475000</v>
      </c>
      <c r="G33" s="101"/>
      <c r="H33" s="103"/>
      <c r="I33" s="104">
        <v>0</v>
      </c>
      <c r="J33" s="104">
        <v>0</v>
      </c>
      <c r="K33" s="160">
        <f t="shared" si="11"/>
        <v>0</v>
      </c>
      <c r="L33" s="161">
        <f t="shared" si="11"/>
        <v>0</v>
      </c>
      <c r="M33" s="170" t="s">
        <v>54</v>
      </c>
      <c r="N33" s="163"/>
      <c r="O33" s="164"/>
      <c r="P33" s="161" t="s">
        <v>54</v>
      </c>
      <c r="Q33" s="163"/>
      <c r="R33" s="164"/>
      <c r="S33" s="165"/>
      <c r="T33" s="104"/>
      <c r="U33" s="160"/>
      <c r="V33" s="161"/>
      <c r="W33" s="161"/>
      <c r="X33" s="166"/>
      <c r="Y33" s="167"/>
      <c r="Z33" s="232">
        <f t="shared" si="1"/>
        <v>500000</v>
      </c>
      <c r="AA33" s="221">
        <f t="shared" si="10"/>
        <v>25000</v>
      </c>
      <c r="AB33" s="168"/>
      <c r="AC33" s="168"/>
    </row>
    <row r="34" spans="1:29" s="114" customFormat="1" ht="21" hidden="1" customHeight="1">
      <c r="A34" s="99"/>
      <c r="B34" s="99"/>
      <c r="C34" s="169" t="s">
        <v>73</v>
      </c>
      <c r="D34" s="101">
        <v>300000</v>
      </c>
      <c r="E34" s="102">
        <v>124000</v>
      </c>
      <c r="F34" s="102">
        <f t="shared" si="2"/>
        <v>176000</v>
      </c>
      <c r="G34" s="101"/>
      <c r="H34" s="103"/>
      <c r="I34" s="104">
        <v>0</v>
      </c>
      <c r="J34" s="104">
        <v>0</v>
      </c>
      <c r="K34" s="160">
        <f t="shared" si="11"/>
        <v>0</v>
      </c>
      <c r="L34" s="161">
        <f t="shared" si="11"/>
        <v>0</v>
      </c>
      <c r="M34" s="170" t="s">
        <v>54</v>
      </c>
      <c r="N34" s="163"/>
      <c r="O34" s="164"/>
      <c r="P34" s="161" t="s">
        <v>54</v>
      </c>
      <c r="Q34" s="163"/>
      <c r="R34" s="164"/>
      <c r="S34" s="165"/>
      <c r="T34" s="104"/>
      <c r="U34" s="160"/>
      <c r="V34" s="161"/>
      <c r="W34" s="161"/>
      <c r="X34" s="166"/>
      <c r="Y34" s="167"/>
      <c r="Z34" s="232">
        <f t="shared" si="1"/>
        <v>300000</v>
      </c>
      <c r="AA34" s="221">
        <f t="shared" si="10"/>
        <v>124000</v>
      </c>
      <c r="AB34" s="168"/>
      <c r="AC34" s="168"/>
    </row>
    <row r="35" spans="1:29" s="114" customFormat="1" ht="63" hidden="1">
      <c r="A35" s="99"/>
      <c r="B35" s="99"/>
      <c r="C35" s="169" t="s">
        <v>74</v>
      </c>
      <c r="D35" s="101">
        <v>1154500</v>
      </c>
      <c r="E35" s="102">
        <v>577300</v>
      </c>
      <c r="F35" s="102">
        <f t="shared" si="2"/>
        <v>577200</v>
      </c>
      <c r="G35" s="101"/>
      <c r="H35" s="103"/>
      <c r="I35" s="104">
        <v>0</v>
      </c>
      <c r="J35" s="104">
        <v>133189</v>
      </c>
      <c r="K35" s="160">
        <f t="shared" si="11"/>
        <v>133189</v>
      </c>
      <c r="L35" s="161">
        <f t="shared" si="11"/>
        <v>266378</v>
      </c>
      <c r="M35" s="161">
        <f t="shared" si="13"/>
        <v>11.536509311390212</v>
      </c>
      <c r="N35" s="163"/>
      <c r="O35" s="164"/>
      <c r="P35" s="161">
        <f t="shared" si="12"/>
        <v>11.536509311390212</v>
      </c>
      <c r="Q35" s="163"/>
      <c r="R35" s="164"/>
      <c r="S35" s="165"/>
      <c r="T35" s="104"/>
      <c r="U35" s="160"/>
      <c r="V35" s="161"/>
      <c r="W35" s="161"/>
      <c r="X35" s="166"/>
      <c r="Y35" s="167"/>
      <c r="Z35" s="232">
        <f t="shared" si="1"/>
        <v>1021311</v>
      </c>
      <c r="AA35" s="221">
        <f t="shared" si="10"/>
        <v>444111</v>
      </c>
      <c r="AB35" s="168"/>
      <c r="AC35" s="168"/>
    </row>
    <row r="36" spans="1:29" s="114" customFormat="1" ht="42" hidden="1">
      <c r="A36" s="99"/>
      <c r="B36" s="99"/>
      <c r="C36" s="169" t="s">
        <v>75</v>
      </c>
      <c r="D36" s="101">
        <v>44286300</v>
      </c>
      <c r="E36" s="102">
        <v>30801000</v>
      </c>
      <c r="F36" s="102">
        <f t="shared" si="2"/>
        <v>13485300</v>
      </c>
      <c r="G36" s="101"/>
      <c r="H36" s="103"/>
      <c r="I36" s="104">
        <v>0</v>
      </c>
      <c r="J36" s="104">
        <v>811043.22</v>
      </c>
      <c r="K36" s="160">
        <f t="shared" si="11"/>
        <v>811043.22</v>
      </c>
      <c r="L36" s="161">
        <f t="shared" si="11"/>
        <v>1622086.44</v>
      </c>
      <c r="M36" s="161">
        <f t="shared" si="13"/>
        <v>1.8313636948672614</v>
      </c>
      <c r="N36" s="163"/>
      <c r="O36" s="164"/>
      <c r="P36" s="161">
        <f t="shared" si="12"/>
        <v>1.8313636948672614</v>
      </c>
      <c r="Q36" s="163"/>
      <c r="R36" s="164"/>
      <c r="S36" s="165"/>
      <c r="T36" s="104"/>
      <c r="U36" s="160"/>
      <c r="V36" s="161"/>
      <c r="W36" s="161"/>
      <c r="X36" s="166"/>
      <c r="Y36" s="167"/>
      <c r="Z36" s="232">
        <f t="shared" si="1"/>
        <v>43475256.780000001</v>
      </c>
      <c r="AA36" s="221">
        <f t="shared" si="10"/>
        <v>29989956.780000001</v>
      </c>
      <c r="AB36" s="168"/>
      <c r="AC36" s="168"/>
    </row>
    <row r="37" spans="1:29" s="82" customFormat="1" ht="24" hidden="1" customHeight="1">
      <c r="A37" s="67"/>
      <c r="B37" s="67"/>
      <c r="C37" s="171"/>
      <c r="D37" s="172"/>
      <c r="E37" s="172"/>
      <c r="F37" s="172"/>
      <c r="G37" s="173"/>
      <c r="H37" s="174"/>
      <c r="I37" s="175"/>
      <c r="J37" s="175"/>
      <c r="K37" s="176"/>
      <c r="L37" s="177"/>
      <c r="M37" s="177"/>
      <c r="N37" s="152"/>
      <c r="O37" s="153"/>
      <c r="P37" s="177"/>
      <c r="Q37" s="152"/>
      <c r="R37" s="153"/>
      <c r="S37" s="178"/>
      <c r="T37" s="175"/>
      <c r="U37" s="176"/>
      <c r="V37" s="177"/>
      <c r="W37" s="177"/>
      <c r="X37" s="155"/>
      <c r="Y37" s="156"/>
      <c r="Z37" s="235"/>
      <c r="AA37" s="224"/>
      <c r="AB37" s="81"/>
      <c r="AC37" s="81"/>
    </row>
    <row r="38" spans="1:29" s="141" customFormat="1" ht="24" thickBot="1">
      <c r="A38" s="131"/>
      <c r="B38" s="131"/>
      <c r="C38" s="179" t="s">
        <v>76</v>
      </c>
      <c r="D38" s="180">
        <f>SUM(D26,D14)</f>
        <v>482000700</v>
      </c>
      <c r="E38" s="180">
        <f>SUM(E26,E14)</f>
        <v>372642700</v>
      </c>
      <c r="F38" s="181">
        <f t="shared" si="2"/>
        <v>109358000</v>
      </c>
      <c r="G38" s="182">
        <v>0</v>
      </c>
      <c r="H38" s="183">
        <f>SUM(H26,H14)</f>
        <v>482000700</v>
      </c>
      <c r="I38" s="184">
        <f>SUM(I26,I14)</f>
        <v>4802972.3899999997</v>
      </c>
      <c r="J38" s="184">
        <f>SUM(J26,J14)</f>
        <v>183124425.37</v>
      </c>
      <c r="K38" s="184">
        <f>SUM(K26,K14)</f>
        <v>187927397.75999999</v>
      </c>
      <c r="L38" s="185">
        <f>(K38/D38)*100</f>
        <v>38.989030049126484</v>
      </c>
      <c r="M38" s="185">
        <f>(J38/D38)*100</f>
        <v>37.992564195446185</v>
      </c>
      <c r="N38" s="186">
        <v>27</v>
      </c>
      <c r="O38" s="187">
        <f>M38-N38</f>
        <v>10.992564195446185</v>
      </c>
      <c r="P38" s="185">
        <f>(K38/D38)*100</f>
        <v>38.989030049126484</v>
      </c>
      <c r="Q38" s="186">
        <v>37</v>
      </c>
      <c r="R38" s="187">
        <f>P38-Q38</f>
        <v>1.9890300491264838</v>
      </c>
      <c r="S38" s="188">
        <f>SUM(S26,S14)</f>
        <v>6790609.2199999997</v>
      </c>
      <c r="T38" s="184">
        <f>SUM(T26,T14)</f>
        <v>301023362.56</v>
      </c>
      <c r="U38" s="184">
        <f>SUM(U26,U14)</f>
        <v>307813971.77999997</v>
      </c>
      <c r="V38" s="185">
        <f>(U38/D38)*100</f>
        <v>63.861727126122425</v>
      </c>
      <c r="W38" s="185">
        <f t="shared" si="3"/>
        <v>82.602979148659017</v>
      </c>
      <c r="X38" s="189">
        <v>82</v>
      </c>
      <c r="Y38" s="190">
        <f>W38-X38</f>
        <v>0.60297914865901703</v>
      </c>
      <c r="Z38" s="236">
        <f t="shared" si="1"/>
        <v>294073302.24000001</v>
      </c>
      <c r="AA38" s="225">
        <f>E38-K38</f>
        <v>184715302.24000001</v>
      </c>
      <c r="AB38" s="140"/>
      <c r="AC38" s="140"/>
    </row>
    <row r="39" spans="1:29" s="5" customFormat="1" ht="9" customHeight="1">
      <c r="C39" s="191"/>
      <c r="D39" s="192"/>
      <c r="E39" s="192"/>
      <c r="F39" s="192"/>
      <c r="G39" s="192"/>
      <c r="H39" s="192"/>
      <c r="I39" s="192"/>
      <c r="J39" s="192"/>
      <c r="K39" s="192"/>
      <c r="L39" s="193"/>
      <c r="M39" s="193"/>
      <c r="N39" s="191"/>
      <c r="O39" s="191"/>
      <c r="P39" s="193"/>
      <c r="Q39" s="191"/>
      <c r="R39" s="191"/>
      <c r="S39" s="192"/>
      <c r="T39" s="192"/>
      <c r="U39" s="192"/>
      <c r="V39" s="193"/>
      <c r="W39" s="193"/>
      <c r="X39" s="191"/>
      <c r="Y39" s="191"/>
      <c r="Z39" s="191"/>
      <c r="AA39" s="191"/>
      <c r="AB39" s="191"/>
      <c r="AC39" s="191"/>
    </row>
    <row r="40" spans="1:29" s="199" customFormat="1" ht="18.75">
      <c r="A40" s="194"/>
      <c r="B40" s="194"/>
      <c r="C40" s="195" t="s">
        <v>77</v>
      </c>
      <c r="D40" s="196"/>
      <c r="E40" s="196"/>
      <c r="F40" s="196"/>
      <c r="G40" s="196"/>
      <c r="H40" s="196"/>
      <c r="I40" s="196"/>
      <c r="J40" s="196"/>
      <c r="K40" s="196"/>
      <c r="L40" s="197"/>
      <c r="M40" s="197"/>
      <c r="N40" s="198"/>
      <c r="O40" s="198"/>
      <c r="P40" s="197"/>
      <c r="Q40" s="198"/>
      <c r="R40" s="198"/>
      <c r="S40" s="196"/>
      <c r="T40" s="196"/>
      <c r="U40" s="196"/>
      <c r="V40" s="197"/>
      <c r="W40" s="197"/>
      <c r="X40" s="198"/>
      <c r="Y40" s="198"/>
      <c r="Z40" s="198"/>
      <c r="AA40" s="198"/>
      <c r="AB40" s="198"/>
      <c r="AC40" s="198"/>
    </row>
    <row r="41" spans="1:29" s="203" customFormat="1">
      <c r="A41" s="200"/>
      <c r="B41" s="200"/>
      <c r="C41" s="198" t="s">
        <v>78</v>
      </c>
      <c r="D41" s="201"/>
      <c r="E41" s="201"/>
      <c r="F41" s="201"/>
      <c r="G41" s="201"/>
      <c r="H41" s="201"/>
      <c r="I41" s="201"/>
      <c r="J41" s="201"/>
      <c r="K41" s="201"/>
      <c r="L41" s="193"/>
      <c r="M41" s="193"/>
      <c r="N41" s="202"/>
      <c r="O41" s="202"/>
      <c r="P41" s="193"/>
      <c r="Q41" s="202"/>
      <c r="R41" s="202"/>
      <c r="S41" s="201"/>
      <c r="T41" s="201"/>
      <c r="U41" s="201"/>
      <c r="V41" s="193"/>
      <c r="W41" s="193"/>
      <c r="X41" s="202"/>
      <c r="Y41" s="202"/>
      <c r="Z41" s="202"/>
      <c r="AA41" s="202"/>
      <c r="AB41" s="202"/>
      <c r="AC41" s="202"/>
    </row>
    <row r="42" spans="1:29" s="203" customFormat="1">
      <c r="A42" s="200"/>
      <c r="B42" s="200"/>
      <c r="C42" s="198"/>
      <c r="D42" s="201"/>
      <c r="E42" s="201"/>
      <c r="F42" s="201"/>
      <c r="G42" s="201"/>
      <c r="H42" s="201"/>
      <c r="I42" s="201"/>
      <c r="J42" s="201"/>
      <c r="K42" s="201"/>
      <c r="L42" s="193"/>
      <c r="M42" s="193"/>
      <c r="N42" s="202"/>
      <c r="O42" s="202"/>
      <c r="P42" s="193"/>
      <c r="Q42" s="202"/>
      <c r="R42" s="202"/>
      <c r="S42" s="201"/>
      <c r="T42" s="201"/>
      <c r="U42" s="201"/>
      <c r="V42" s="193"/>
      <c r="W42" s="193"/>
      <c r="X42" s="202"/>
      <c r="Y42" s="202"/>
      <c r="Z42" s="202"/>
      <c r="AA42" s="202"/>
      <c r="AB42" s="202"/>
      <c r="AC42" s="202"/>
    </row>
    <row r="43" spans="1:29" s="200" customFormat="1">
      <c r="C43" s="204"/>
      <c r="D43" s="201"/>
      <c r="E43" s="201"/>
      <c r="F43" s="201"/>
      <c r="G43" s="201"/>
      <c r="H43" s="201"/>
      <c r="I43" s="201"/>
      <c r="J43" s="201"/>
      <c r="K43" s="201"/>
      <c r="L43" s="193"/>
      <c r="M43" s="193"/>
      <c r="N43" s="202"/>
      <c r="O43" s="202"/>
      <c r="P43" s="193"/>
      <c r="Q43" s="202"/>
      <c r="R43" s="202"/>
      <c r="S43" s="201"/>
      <c r="T43" s="201"/>
      <c r="U43" s="201"/>
      <c r="V43" s="193"/>
      <c r="W43" s="193"/>
      <c r="X43" s="202"/>
      <c r="Y43" s="202"/>
      <c r="Z43" s="202"/>
      <c r="AA43" s="202"/>
      <c r="AB43" s="202"/>
      <c r="AC43" s="202"/>
    </row>
    <row r="44" spans="1:29" s="205" customFormat="1" ht="16.5" customHeight="1">
      <c r="C44" s="206" t="s">
        <v>79</v>
      </c>
      <c r="D44" s="207"/>
      <c r="E44" s="207"/>
      <c r="F44" s="207"/>
      <c r="G44" s="207"/>
      <c r="H44" s="207"/>
      <c r="I44" s="207"/>
      <c r="J44" s="207"/>
      <c r="K44" s="207"/>
      <c r="L44" s="208"/>
      <c r="M44" s="208"/>
      <c r="N44" s="209"/>
      <c r="O44" s="209"/>
      <c r="P44" s="208"/>
      <c r="Q44" s="209"/>
      <c r="R44" s="209"/>
      <c r="S44" s="207"/>
      <c r="T44" s="207"/>
      <c r="U44" s="207"/>
      <c r="V44" s="208"/>
      <c r="W44" s="208"/>
      <c r="X44" s="209"/>
      <c r="Y44" s="209"/>
      <c r="Z44" s="209"/>
      <c r="AA44" s="209"/>
      <c r="AB44" s="210"/>
      <c r="AC44" s="210"/>
    </row>
    <row r="45" spans="1:29" s="205" customFormat="1" ht="16.5" customHeight="1">
      <c r="C45" s="206" t="s">
        <v>80</v>
      </c>
      <c r="D45" s="207"/>
      <c r="E45" s="207"/>
      <c r="F45" s="207"/>
      <c r="G45" s="207"/>
      <c r="H45" s="207"/>
      <c r="I45" s="207"/>
      <c r="J45" s="207"/>
      <c r="K45" s="207"/>
      <c r="L45" s="208"/>
      <c r="M45" s="208"/>
      <c r="N45" s="209"/>
      <c r="O45" s="209"/>
      <c r="P45" s="208"/>
      <c r="Q45" s="209"/>
      <c r="R45" s="209"/>
      <c r="S45" s="207"/>
      <c r="T45" s="207"/>
      <c r="U45" s="207"/>
      <c r="V45" s="208"/>
      <c r="W45" s="208"/>
      <c r="X45" s="209"/>
      <c r="Y45" s="209"/>
      <c r="Z45" s="209"/>
      <c r="AA45" s="209"/>
      <c r="AB45" s="210"/>
      <c r="AC45" s="210"/>
    </row>
    <row r="46" spans="1:29" s="205" customFormat="1" ht="16.5" customHeight="1">
      <c r="C46" s="206" t="s">
        <v>81</v>
      </c>
      <c r="D46" s="207"/>
      <c r="E46" s="207"/>
      <c r="F46" s="207"/>
      <c r="G46" s="207"/>
      <c r="H46" s="207"/>
      <c r="I46" s="207"/>
      <c r="J46" s="207"/>
      <c r="K46" s="207"/>
      <c r="L46" s="208"/>
      <c r="M46" s="208"/>
      <c r="N46" s="209"/>
      <c r="O46" s="209"/>
      <c r="P46" s="208"/>
      <c r="Q46" s="209"/>
      <c r="R46" s="209"/>
      <c r="S46" s="207"/>
      <c r="T46" s="207"/>
      <c r="U46" s="207"/>
      <c r="V46" s="208"/>
      <c r="W46" s="208"/>
      <c r="X46" s="209"/>
      <c r="Y46" s="209"/>
      <c r="Z46" s="209"/>
      <c r="AA46" s="209"/>
      <c r="AB46" s="210"/>
      <c r="AC46" s="210"/>
    </row>
    <row r="47" spans="1:29" s="205" customFormat="1" ht="16.5" customHeight="1">
      <c r="C47" s="206" t="s">
        <v>82</v>
      </c>
      <c r="D47" s="207"/>
      <c r="E47" s="207"/>
      <c r="F47" s="207"/>
      <c r="G47" s="207"/>
      <c r="H47" s="207"/>
      <c r="I47" s="207"/>
      <c r="J47" s="207"/>
      <c r="K47" s="207"/>
      <c r="L47" s="208"/>
      <c r="M47" s="208"/>
      <c r="N47" s="209"/>
      <c r="O47" s="209"/>
      <c r="P47" s="208"/>
      <c r="Q47" s="209"/>
      <c r="R47" s="209"/>
      <c r="S47" s="207"/>
      <c r="T47" s="207"/>
      <c r="U47" s="207"/>
      <c r="V47" s="208"/>
      <c r="W47" s="208"/>
      <c r="X47" s="209"/>
      <c r="Y47" s="209"/>
      <c r="Z47" s="209"/>
      <c r="AA47" s="209"/>
      <c r="AB47" s="210"/>
      <c r="AC47" s="210"/>
    </row>
    <row r="48" spans="1:29" s="205" customFormat="1" ht="16.5" customHeight="1">
      <c r="C48" s="206" t="s">
        <v>83</v>
      </c>
      <c r="D48" s="207"/>
      <c r="E48" s="207"/>
      <c r="F48" s="207"/>
      <c r="G48" s="207"/>
      <c r="H48" s="207"/>
      <c r="I48" s="207"/>
      <c r="J48" s="207"/>
      <c r="K48" s="207"/>
      <c r="L48" s="208"/>
      <c r="M48" s="208"/>
      <c r="N48" s="209"/>
      <c r="O48" s="209"/>
      <c r="P48" s="208"/>
      <c r="Q48" s="209"/>
      <c r="R48" s="209"/>
      <c r="S48" s="207"/>
      <c r="T48" s="207"/>
      <c r="U48" s="207"/>
      <c r="V48" s="208"/>
      <c r="W48" s="208"/>
      <c r="X48" s="209"/>
      <c r="Y48" s="209"/>
      <c r="Z48" s="209"/>
      <c r="AA48" s="209"/>
      <c r="AB48" s="210"/>
      <c r="AC48" s="210"/>
    </row>
    <row r="49" spans="28:29" s="211" customFormat="1">
      <c r="AB49" s="212"/>
      <c r="AC49" s="212"/>
    </row>
    <row r="50" spans="28:29" s="211" customFormat="1">
      <c r="AB50" s="212"/>
      <c r="AC50" s="212"/>
    </row>
    <row r="51" spans="28:29" s="211" customFormat="1">
      <c r="AB51" s="212"/>
      <c r="AC51" s="212"/>
    </row>
    <row r="52" spans="28:29" s="211" customFormat="1">
      <c r="AB52" s="212"/>
      <c r="AC52" s="212"/>
    </row>
    <row r="53" spans="28:29" s="211" customFormat="1">
      <c r="AB53" s="212"/>
      <c r="AC53" s="212"/>
    </row>
    <row r="54" spans="28:29" s="211" customFormat="1">
      <c r="AB54" s="212"/>
      <c r="AC54" s="212"/>
    </row>
    <row r="55" spans="28:29" s="211" customFormat="1">
      <c r="AB55" s="212"/>
      <c r="AC55" s="212"/>
    </row>
    <row r="56" spans="28:29" s="211" customFormat="1">
      <c r="AB56" s="212"/>
      <c r="AC56" s="212"/>
    </row>
    <row r="57" spans="28:29" s="211" customFormat="1">
      <c r="AB57" s="212"/>
      <c r="AC57" s="212"/>
    </row>
    <row r="58" spans="28:29" s="211" customFormat="1">
      <c r="AB58" s="212"/>
      <c r="AC58" s="212"/>
    </row>
    <row r="59" spans="28:29" s="211" customFormat="1">
      <c r="AB59" s="212"/>
      <c r="AC59" s="212"/>
    </row>
    <row r="60" spans="28:29" s="211" customFormat="1">
      <c r="AB60" s="212"/>
      <c r="AC60" s="212"/>
    </row>
    <row r="61" spans="28:29" s="211" customFormat="1">
      <c r="AB61" s="212"/>
      <c r="AC61" s="212"/>
    </row>
    <row r="62" spans="28:29" s="211" customFormat="1">
      <c r="AB62" s="212"/>
      <c r="AC62" s="212"/>
    </row>
    <row r="63" spans="28:29" s="211" customFormat="1">
      <c r="AB63" s="212"/>
      <c r="AC63" s="212"/>
    </row>
    <row r="64" spans="28:29" s="211" customFormat="1">
      <c r="AB64" s="212"/>
      <c r="AC64" s="212"/>
    </row>
    <row r="65" spans="28:29" s="211" customFormat="1">
      <c r="AB65" s="212"/>
      <c r="AC65" s="212"/>
    </row>
    <row r="66" spans="28:29" s="211" customFormat="1">
      <c r="AB66" s="212"/>
      <c r="AC66" s="212"/>
    </row>
    <row r="67" spans="28:29" s="211" customFormat="1">
      <c r="AB67" s="212"/>
      <c r="AC67" s="212"/>
    </row>
  </sheetData>
  <mergeCells count="28">
    <mergeCell ref="S9:S11"/>
    <mergeCell ref="T9:T11"/>
    <mergeCell ref="U9:U11"/>
    <mergeCell ref="V9:Y9"/>
    <mergeCell ref="L10:L11"/>
    <mergeCell ref="V10:V11"/>
    <mergeCell ref="W10:Y10"/>
    <mergeCell ref="P9:R11"/>
    <mergeCell ref="S8:Y8"/>
    <mergeCell ref="D9:D11"/>
    <mergeCell ref="E9:E11"/>
    <mergeCell ref="F9:F11"/>
    <mergeCell ref="G9:G11"/>
    <mergeCell ref="H9:H11"/>
    <mergeCell ref="I9:I11"/>
    <mergeCell ref="J9:J11"/>
    <mergeCell ref="K9:K11"/>
    <mergeCell ref="M9:O10"/>
    <mergeCell ref="C2:AA2"/>
    <mergeCell ref="C3:AA3"/>
    <mergeCell ref="C4:AA4"/>
    <mergeCell ref="C5:AA5"/>
    <mergeCell ref="C7:C11"/>
    <mergeCell ref="D7:H8"/>
    <mergeCell ref="I7:Y7"/>
    <mergeCell ref="Z7:Z11"/>
    <mergeCell ref="AA7:AA11"/>
    <mergeCell ref="I8:R8"/>
  </mergeCells>
  <pageMargins left="0.27559055118110237" right="3.937007874015748E-2" top="0.47244094488188981" bottom="0.15748031496062992" header="0.31496062992125984" footer="0.19685039370078741"/>
  <pageSetup paperSize="9" scale="5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ผลใช้จ่าย 1-68-พี่อ้อ</vt:lpstr>
      <vt:lpstr>'ผลใช้จ่าย 1-68-พี่อ้อ'!Print_Area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ธนธรน์ พงศ์พิพัฒน์พิทยา</dc:creator>
  <cp:lastModifiedBy>ธนธรน์ พงศ์พิพัฒน์พิทยา</cp:lastModifiedBy>
  <cp:lastPrinted>2025-03-19T07:04:04Z</cp:lastPrinted>
  <dcterms:created xsi:type="dcterms:W3CDTF">2025-03-19T06:59:45Z</dcterms:created>
  <dcterms:modified xsi:type="dcterms:W3CDTF">2025-03-19T07:04:10Z</dcterms:modified>
</cp:coreProperties>
</file>